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siemiatkowska\Desktop\Budżety Gminy Gozdowo\Budżet Gminy na 2025 rok\ZMIANY BUDŻETOWE - sesje i zarządzenie\sesja - 17.10.2025\BUDŻET\"/>
    </mc:Choice>
  </mc:AlternateContent>
  <bookViews>
    <workbookView xWindow="1440" yWindow="1140" windowWidth="21600" windowHeight="1110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9" i="1" l="1"/>
  <c r="F26" i="1" l="1"/>
  <c r="E26" i="1"/>
  <c r="G27" i="1"/>
  <c r="G15" i="1"/>
  <c r="F57" i="1" l="1"/>
  <c r="E57" i="1"/>
  <c r="F54" i="1"/>
  <c r="E54" i="1"/>
  <c r="G55" i="1"/>
  <c r="G54" i="1" s="1"/>
  <c r="G49" i="1"/>
  <c r="F38" i="1"/>
  <c r="E38" i="1"/>
  <c r="G40" i="1"/>
  <c r="G41" i="1"/>
  <c r="E6" i="1"/>
  <c r="F6" i="1"/>
  <c r="G8" i="1" l="1"/>
  <c r="G7" i="1"/>
  <c r="G42" i="1" l="1"/>
  <c r="G20" i="1" l="1"/>
  <c r="G59" i="1"/>
  <c r="F45" i="1" l="1"/>
  <c r="G18" i="1" l="1"/>
  <c r="E47" i="1"/>
  <c r="F47" i="1"/>
  <c r="G48" i="1"/>
  <c r="E43" i="1" l="1"/>
  <c r="F43" i="1"/>
  <c r="G44" i="1"/>
  <c r="G43" i="1" s="1"/>
  <c r="G30" i="1" l="1"/>
  <c r="G29" i="1" s="1"/>
  <c r="F29" i="1"/>
  <c r="E29" i="1"/>
  <c r="F56" i="1" l="1"/>
  <c r="E56" i="1"/>
  <c r="G58" i="1"/>
  <c r="G36" i="1"/>
  <c r="G35" i="1" s="1"/>
  <c r="G34" i="1" s="1"/>
  <c r="F35" i="1"/>
  <c r="F34" i="1" s="1"/>
  <c r="E35" i="1"/>
  <c r="E34" i="1" s="1"/>
  <c r="E52" i="1"/>
  <c r="E51" i="1" s="1"/>
  <c r="G56" i="1" l="1"/>
  <c r="G57" i="1"/>
  <c r="E79" i="1"/>
  <c r="F79" i="1"/>
  <c r="F23" i="1"/>
  <c r="F22" i="1" s="1"/>
  <c r="E23" i="1"/>
  <c r="E22" i="1" s="1"/>
  <c r="G24" i="1"/>
  <c r="G23" i="1" s="1"/>
  <c r="G22" i="1" l="1"/>
  <c r="G68" i="1"/>
  <c r="G67" i="1" s="1"/>
  <c r="G66" i="1" s="1"/>
  <c r="F67" i="1"/>
  <c r="F66" i="1" s="1"/>
  <c r="E67" i="1"/>
  <c r="E66" i="1" s="1"/>
  <c r="F52" i="1"/>
  <c r="F51" i="1" s="1"/>
  <c r="G53" i="1" l="1"/>
  <c r="G52" i="1" s="1"/>
  <c r="G51" i="1" s="1"/>
  <c r="G46" i="1" l="1"/>
  <c r="G45" i="1" s="1"/>
  <c r="E45" i="1"/>
  <c r="G130" i="1"/>
  <c r="G128" i="1"/>
  <c r="G127" i="1"/>
  <c r="G126" i="1"/>
  <c r="G124" i="1"/>
  <c r="G123" i="1" s="1"/>
  <c r="G121" i="1"/>
  <c r="G120" i="1"/>
  <c r="G119" i="1"/>
  <c r="G118" i="1"/>
  <c r="G117" i="1"/>
  <c r="G115" i="1"/>
  <c r="G114" i="1"/>
  <c r="G113" i="1"/>
  <c r="G112" i="1"/>
  <c r="G111" i="1"/>
  <c r="G110" i="1"/>
  <c r="G107" i="1"/>
  <c r="G106" i="1"/>
  <c r="G105" i="1"/>
  <c r="G102" i="1"/>
  <c r="G101" i="1" s="1"/>
  <c r="G100" i="1" s="1"/>
  <c r="G99" i="1"/>
  <c r="G98" i="1" s="1"/>
  <c r="G97" i="1" s="1"/>
  <c r="G93" i="1"/>
  <c r="G92" i="1" s="1"/>
  <c r="G91" i="1" s="1"/>
  <c r="G90" i="1"/>
  <c r="G89" i="1"/>
  <c r="G87" i="1"/>
  <c r="G86" i="1" s="1"/>
  <c r="G84" i="1"/>
  <c r="G83" i="1" s="1"/>
  <c r="G82" i="1" s="1"/>
  <c r="G81" i="1"/>
  <c r="G80" i="1"/>
  <c r="F70" i="1"/>
  <c r="F69" i="1" s="1"/>
  <c r="G77" i="1"/>
  <c r="G76" i="1" s="1"/>
  <c r="G75" i="1" s="1"/>
  <c r="G71" i="1"/>
  <c r="G65" i="1"/>
  <c r="G64" i="1" s="1"/>
  <c r="G63" i="1" s="1"/>
  <c r="G50" i="1"/>
  <c r="G39" i="1"/>
  <c r="G38" i="1" s="1"/>
  <c r="G33" i="1"/>
  <c r="G32" i="1" s="1"/>
  <c r="G31" i="1" s="1"/>
  <c r="G28" i="1"/>
  <c r="G21" i="1"/>
  <c r="G17" i="1"/>
  <c r="G16" i="1"/>
  <c r="G14" i="1"/>
  <c r="G11" i="1"/>
  <c r="G10" i="1" s="1"/>
  <c r="G9" i="1"/>
  <c r="G6" i="1" s="1"/>
  <c r="G19" i="1"/>
  <c r="F125" i="1"/>
  <c r="F123" i="1"/>
  <c r="F116" i="1"/>
  <c r="F109" i="1"/>
  <c r="F104" i="1"/>
  <c r="F103" i="1" s="1"/>
  <c r="F101" i="1"/>
  <c r="F100" i="1" s="1"/>
  <c r="F98" i="1"/>
  <c r="F97" i="1" s="1"/>
  <c r="F92" i="1"/>
  <c r="F91" i="1" s="1"/>
  <c r="F88" i="1"/>
  <c r="F86" i="1"/>
  <c r="F83" i="1"/>
  <c r="F82" i="1" s="1"/>
  <c r="F78" i="1"/>
  <c r="F76" i="1"/>
  <c r="F75" i="1" s="1"/>
  <c r="F64" i="1"/>
  <c r="F63" i="1" s="1"/>
  <c r="F37" i="1"/>
  <c r="F32" i="1"/>
  <c r="F31" i="1" s="1"/>
  <c r="F25" i="1"/>
  <c r="F13" i="1"/>
  <c r="F12" i="1" s="1"/>
  <c r="F10" i="1"/>
  <c r="G26" i="1" l="1"/>
  <c r="G25" i="1" s="1"/>
  <c r="G47" i="1"/>
  <c r="G37" i="1" s="1"/>
  <c r="G79" i="1"/>
  <c r="G78" i="1" s="1"/>
  <c r="F85" i="1"/>
  <c r="F94" i="1" s="1"/>
  <c r="F72" i="1"/>
  <c r="G13" i="1"/>
  <c r="G12" i="1" s="1"/>
  <c r="G116" i="1"/>
  <c r="G125" i="1"/>
  <c r="G122" i="1" s="1"/>
  <c r="F122" i="1"/>
  <c r="G109" i="1"/>
  <c r="F108" i="1"/>
  <c r="G104" i="1"/>
  <c r="G103" i="1" s="1"/>
  <c r="G88" i="1"/>
  <c r="G85" i="1" s="1"/>
  <c r="G70" i="1"/>
  <c r="G69" i="1" s="1"/>
  <c r="G72" i="1" s="1"/>
  <c r="G5" i="1"/>
  <c r="E101" i="1"/>
  <c r="E100" i="1" s="1"/>
  <c r="E98" i="1"/>
  <c r="E97" i="1" s="1"/>
  <c r="E104" i="1"/>
  <c r="E103" i="1" s="1"/>
  <c r="E109" i="1"/>
  <c r="E116" i="1"/>
  <c r="E123" i="1"/>
  <c r="E125" i="1"/>
  <c r="G60" i="1" l="1"/>
  <c r="G108" i="1"/>
  <c r="G131" i="1" s="1"/>
  <c r="G94" i="1"/>
  <c r="F131" i="1"/>
  <c r="E108" i="1"/>
  <c r="E122" i="1"/>
  <c r="E92" i="1"/>
  <c r="E91" i="1" s="1"/>
  <c r="E86" i="1"/>
  <c r="E88" i="1"/>
  <c r="E83" i="1"/>
  <c r="E82" i="1" s="1"/>
  <c r="E78" i="1"/>
  <c r="E76" i="1"/>
  <c r="E75" i="1" s="1"/>
  <c r="E37" i="1"/>
  <c r="E32" i="1"/>
  <c r="E31" i="1" s="1"/>
  <c r="E25" i="1"/>
  <c r="E13" i="1"/>
  <c r="E12" i="1" s="1"/>
  <c r="E10" i="1"/>
  <c r="E64" i="1"/>
  <c r="E63" i="1" s="1"/>
  <c r="E70" i="1"/>
  <c r="E69" i="1" s="1"/>
  <c r="G132" i="1" l="1"/>
  <c r="E72" i="1"/>
  <c r="E131" i="1"/>
  <c r="E5" i="1"/>
  <c r="E85" i="1"/>
  <c r="E94" i="1" s="1"/>
  <c r="E60" i="1" l="1"/>
  <c r="E132" i="1" s="1"/>
  <c r="F5" i="1"/>
  <c r="F60" i="1" s="1"/>
  <c r="F132" i="1" s="1"/>
</calcChain>
</file>

<file path=xl/sharedStrings.xml><?xml version="1.0" encoding="utf-8"?>
<sst xmlns="http://schemas.openxmlformats.org/spreadsheetml/2006/main" count="205" uniqueCount="144">
  <si>
    <t>WYDATKI MAJĄTKOWE NA ROK 2025</t>
  </si>
  <si>
    <t>Dział</t>
  </si>
  <si>
    <t>Rozdział</t>
  </si>
  <si>
    <t>Treść</t>
  </si>
  <si>
    <t>Wartość</t>
  </si>
  <si>
    <t>010</t>
  </si>
  <si>
    <t>Rolnictwo i łowiectwo</t>
  </si>
  <si>
    <t>01043</t>
  </si>
  <si>
    <t>Infrastruktura wodociągowa wsi</t>
  </si>
  <si>
    <t>Budowa sieci wodociągowej w m. Gozdowo, ul. Cisowa</t>
  </si>
  <si>
    <t>01044</t>
  </si>
  <si>
    <t>Infrastruktura sanitacyjna wsi</t>
  </si>
  <si>
    <t>Opracowanie dokumentacji projektowej dot. budowy sieci kanalizacji sanitarnej w m. Lelice</t>
  </si>
  <si>
    <t>600</t>
  </si>
  <si>
    <t>Transport i łączność</t>
  </si>
  <si>
    <t>60014</t>
  </si>
  <si>
    <t>Drogi publiczne powiatowe</t>
  </si>
  <si>
    <t>Dotacja celowa na pomoc finansową udzieloną Powiatowi Sierpeckiemu na realizację zadań inwestycyjnych dot. dróg powiatowych znajdujących się na terenie Gminy Gozdowo</t>
  </si>
  <si>
    <t>60016</t>
  </si>
  <si>
    <t>Drogi publiczne gminne</t>
  </si>
  <si>
    <t>Opracowanie dokumentacji projektowej na przebudowę drogi gminnej relacji Kurowo-Lisice Folwark - etap II - zadanie realizowane z f-szu sołeckiego</t>
  </si>
  <si>
    <t>Projekty techniczne, mapy do celów proj., roboty geodezyjne, wznowienienie granic dróg gminnych</t>
  </si>
  <si>
    <t>Wykonanie zjazdów przy drogach gminnych w m. Rękawczyn</t>
  </si>
  <si>
    <t>Wykup gruntów pod budowę dróg gminnych na terenie gminy Gozdowo</t>
  </si>
  <si>
    <t>700</t>
  </si>
  <si>
    <t>Gospodarka mieszkaniowa</t>
  </si>
  <si>
    <t>70005</t>
  </si>
  <si>
    <t>Gospodarka gruntami i nieruchomościami</t>
  </si>
  <si>
    <t>Wydatki majątkowe j.s.t. na spłatę zobowiązań zaliczanych do tyt. dłużnego - Zakup działki oznaczonej nr geod.112/19 o pow. 0,0181ha i dz. oznacz.nr geod.435/3 o pow. 0,0454 ha zabud.budynkiem o pow. zab. 206,00m2 poł. w m. Gozdowo</t>
  </si>
  <si>
    <t>750</t>
  </si>
  <si>
    <t>Administracja publiczna</t>
  </si>
  <si>
    <t>75095</t>
  </si>
  <si>
    <t>Pozostała działalność</t>
  </si>
  <si>
    <t>Wzmocnienie krajowego systemu cyberbezpieczeństwa w ramach projektu grantowego "Cyberbezpieczny Samorząd-Gmina Gozdowo" - zapewnienie bezpiecznej obsługi procesów administracyjnych wspierających świadczenie usług publicznych</t>
  </si>
  <si>
    <t>754</t>
  </si>
  <si>
    <t>Bezpieczeństwo publiczne i ochrona przeciwpożarowa</t>
  </si>
  <si>
    <t>75412</t>
  </si>
  <si>
    <t>Ochotnicze straże pożarne</t>
  </si>
  <si>
    <t>Wykonanie fundamentów pod budowę garażu dla samochodu OSP w Gozdowie - zadanie realizowane z f-szu sołeckiego</t>
  </si>
  <si>
    <t>801</t>
  </si>
  <si>
    <t>Oświata i wychowanie</t>
  </si>
  <si>
    <t>80101</t>
  </si>
  <si>
    <t>Szkoły podstawowe</t>
  </si>
  <si>
    <t>Opracowanie audytu energetycznego oraz dokumentacji projektowej dot. termomodernizacji budynku Szkoły Podstawowej w Lelicach</t>
  </si>
  <si>
    <t>851</t>
  </si>
  <si>
    <t>Ochrona zdrowia</t>
  </si>
  <si>
    <t>85117</t>
  </si>
  <si>
    <t>Zakłady opiekuńczo-lecznicze i pielęgnacyjno-opiekuńcze</t>
  </si>
  <si>
    <t>Opracowanie dokumentacji projektowej i utworzenie Centrum opiekuńczo-mieszkalnego w Gozdowie oraz nadzór inwestorski</t>
  </si>
  <si>
    <t>85121</t>
  </si>
  <si>
    <t>Lecznictwo ambulatoryjne</t>
  </si>
  <si>
    <t>900</t>
  </si>
  <si>
    <t>Gospodarka komunalna i ochrona środowiska</t>
  </si>
  <si>
    <t>90001</t>
  </si>
  <si>
    <t>Gospodarka ściekowa i ochrona wód</t>
  </si>
  <si>
    <t>Budowa oczyszczalni ścieków w Gozdowie oraz nadzór inwestorski   -  środki własne</t>
  </si>
  <si>
    <t>Opracowanie dokumentacji projektowej dot. modernizacji oczyszczalni ścieków w m. Lelice</t>
  </si>
  <si>
    <t>90026</t>
  </si>
  <si>
    <t>Pozostałe działania związane z gospodarką odpadami</t>
  </si>
  <si>
    <t>Budowa wraz z modernizacją infrastruktury gospodarki odpadami na terenie gminy Gozdowo oraz nadzór inwestorski - środki własne budżetu gminy</t>
  </si>
  <si>
    <t>Budowa wraz z modernizacją infrastruktury gospodarki odpadami na terenie gminy Gozdowo - POLSKI ŁAD</t>
  </si>
  <si>
    <t>90095</t>
  </si>
  <si>
    <t>Przebudowa chodnika w parku w Gozdowie - zadanie realizowane z f-szu sołeckiego</t>
  </si>
  <si>
    <t>Przebudowa zbiornika retencyjnego w miejscowości Kurówko oraz nadzór inwestorski</t>
  </si>
  <si>
    <t>Utworzenie systemu monitoringu na terenie parku w m.Gozdowo - zadanie realizowane z f-szu sołeckiego</t>
  </si>
  <si>
    <t>Zagospodarowanie terenu przy stawie i scenie w m. Lelice - zadanie realizowane z f-szu sołeckiego</t>
  </si>
  <si>
    <t>921</t>
  </si>
  <si>
    <t>Kultura i ochrona dziedzictwa narodowego</t>
  </si>
  <si>
    <t>92105</t>
  </si>
  <si>
    <t>Pozostałe zadania w zakresie kultury</t>
  </si>
  <si>
    <t>Zakup altany ogrodowej oraz garażu blaszanego w sołectwie Rempin - zadanie realizowane z f-szu sołeckiego</t>
  </si>
  <si>
    <t>Zakup altany ogrodowej w sołectwie Bombalice - zadanie realizowane z f-szu sołeckiego</t>
  </si>
  <si>
    <t>Zakup altany ogrodowej w sołectwie Cetlin - zadanie realizowane z f-szu sołeckiego</t>
  </si>
  <si>
    <t>Zakup altany ogrodowej w sołectwie Czachorowo - zadanie realizowane z f-szu sołeckiego</t>
  </si>
  <si>
    <t>Zakup altany ogrodowej w sołectwie Rogienice - zadanie realizowane z f-szu sołeckiego</t>
  </si>
  <si>
    <t>Zakup altany ogrodowej w sołectwie Zakrzewko - zadanie realizowane z f-szu sołeckiego</t>
  </si>
  <si>
    <t>92109</t>
  </si>
  <si>
    <t>Domy i ośrodki kultury, świetlice i kluby</t>
  </si>
  <si>
    <t>92120</t>
  </si>
  <si>
    <t>Ochrona zabytków i opieka nad zabytkami</t>
  </si>
  <si>
    <t xml:space="preserve">Dotacja celowa przekazana z budżetu na finansowanie lub dofinansowanie zadań inwestycyjnych obiektów zabytkowych jednostkom niezaliczanych do sektora finansów publicznych,  przeznaczona na zad. pn."Prace konserwatorsko-restauratorskie w Kościele zabytkowym p.w. Wszystkich Świętych w Gozdowie” </t>
  </si>
  <si>
    <t>Dotacja na zadanie inwestycyjne realizowane ze środków otrzymanych z Rządowego Funduszu Polski Ład: Program Inwestycji Strategicznych dla parafii Gozdowo na realizację zad. pn. "Prace konserwatorsko-restauratorskie w kościele zabytkowym p.w. Wszystkich Świętych w Gozdowie - etap I" oraz "Prace konserwatorsko-restauratorskie w Kościele zabytkowym p.w. Wszystkich Świętych w Gozdowie - etap II"</t>
  </si>
  <si>
    <t>926</t>
  </si>
  <si>
    <t>Kultura fizyczna</t>
  </si>
  <si>
    <t>92605</t>
  </si>
  <si>
    <t>Zadania w zakresie kultury fizycznej</t>
  </si>
  <si>
    <t>92695</t>
  </si>
  <si>
    <t>a) Wydatki majątkowe roczne</t>
  </si>
  <si>
    <t>b) Dotacje celowe</t>
  </si>
  <si>
    <t>c) WPF</t>
  </si>
  <si>
    <t>d) Fundusz sołecki</t>
  </si>
  <si>
    <t>RAZEM</t>
  </si>
  <si>
    <t>OGÓŁEM WYDATKI MAJĄTKOWE</t>
  </si>
  <si>
    <t>Zmiana</t>
  </si>
  <si>
    <t>Plan przed zmianą</t>
  </si>
  <si>
    <t>Plan po zmianie</t>
  </si>
  <si>
    <t>Wykonanie zjazdów przy drodze gminnej w m. Lelice, ul. Leśna</t>
  </si>
  <si>
    <t>90015</t>
  </si>
  <si>
    <t>Oświetlenie ulic, placów i dróg</t>
  </si>
  <si>
    <t>Montaż oświetlenia na terenie gminy Gozdowo</t>
  </si>
  <si>
    <t>Budowa ogrodzenia wokół świetlicy wiejskiej w Bronoszewicach - zad. real. z f-szu sołec.</t>
  </si>
  <si>
    <t>Modernizacja budynku świetlicy wiejskiej w Bonisławiu - zad. realiz. z f-szu sołec.</t>
  </si>
  <si>
    <t>Modernizacja budynku świetlicy wiejskiej w Dzięgielewie - zad. realizowane z f-szu sołec.</t>
  </si>
  <si>
    <t>Modernizacja budynku świetlicy wiejskiej w Golejewie - zad. realizowane z f-szu sołec.</t>
  </si>
  <si>
    <t>Zakup traktora ogrodowego do pielęgnacji zieleni przy budynku świetlicy wiejskiej w Rękawczynie - zad. real. z f-szu sołec.</t>
  </si>
  <si>
    <t>Zakup urządzeń siłowni zewnętrznej w sołectwie Rycharcice - zad. real. z f-szu sołeckiego</t>
  </si>
  <si>
    <t>Budowa ogrodzenia placu zabaw w sołectwie Głuchowo - zad. real. z f-szu sołeckiego</t>
  </si>
  <si>
    <t>Budowa ogrodzenia placu zabaw w sołectwie Reczewo - zad. real. z f-szu sołeckiego</t>
  </si>
  <si>
    <t>Doposażenie placu zabaw w sołectwie Kowalewo Skorupki - zad. real. z f-szu sołeckiego</t>
  </si>
  <si>
    <t>Doposażenie placu zabaw w sołectwie Miodusy - zad. real. z f-szu sołeckiego</t>
  </si>
  <si>
    <t>75404</t>
  </si>
  <si>
    <t>Komendy wojewódzkie Policji</t>
  </si>
  <si>
    <t>Wpłaty jedostek na państwowy fundusz celowy na finansowanie lub dofinansowanie zadań inwestycyjnych - dofinansowanie zakupu samochodu służbowego dla Komendy Woj. Policji</t>
  </si>
  <si>
    <t>Zakup nieruchomości gruntowej o nr. geod. 153/7 o pow. ok.0,20 ha w m. Bonisław</t>
  </si>
  <si>
    <t>Prace modernizacyjne w kościele zabytkowym p.w. Św. Apostołów Piotra i Pawła w Kurowie</t>
  </si>
  <si>
    <t>Modernizacja oraz wyposażenie budynków Samodzielnego Publicznego Zakładu Opieki Zdrowotnej w m. Gozdowo oraz Lelice</t>
  </si>
  <si>
    <t>855</t>
  </si>
  <si>
    <t>85516</t>
  </si>
  <si>
    <t>Rodzina</t>
  </si>
  <si>
    <t>System opieki nad dziećmi w wieku do lat 3</t>
  </si>
  <si>
    <t>Doposażenie placu zabaw w m. Gozdowo ul. Poziomkowa</t>
  </si>
  <si>
    <t>80113</t>
  </si>
  <si>
    <t>Dowożenie uczniów do szkół</t>
  </si>
  <si>
    <t>Przebudowa drogi gminnej 370133 Kolczyn-Zakrzewko oraz nadzór inwestorski</t>
  </si>
  <si>
    <t>90004</t>
  </si>
  <si>
    <t>Utrzymanie zieleni w miastach i gminach</t>
  </si>
  <si>
    <t>Zagospodarowanie terenu przy stawie w m. Rogienice</t>
  </si>
  <si>
    <t>Zagospodarowanie terenu w parku w Gozdowie</t>
  </si>
  <si>
    <t>Modernizacja infrastruktury drogowej w m. Lelice ul. Bajeczna - etap I</t>
  </si>
  <si>
    <t>Doposażenie placów zabaw na terenie gminy Gozdowo</t>
  </si>
  <si>
    <t>Modernizacja infrastruktury drogowej na terenie gminy Gozdowo</t>
  </si>
  <si>
    <t>Zakup autobusów przeznaczonych do dowozu dzieci do szkół</t>
  </si>
  <si>
    <t>Przebudowa istniejącego placu zabaw przy Klubiku Dziecięcym "Kubusiowy Raj" w Lelicach oraz nadzór inwestorski</t>
  </si>
  <si>
    <t>Modernizacja Oczyszczalni Ścieków w m. Lelice wraz z budową sieci wodociągowo-kanalizacyjnej oraz zaadoptowanie starej Oczyszczalni Ścieków w Gozdowie na zbiornik ścieków dowożonych oraz nadzór inwestorski - środki własne 1.135.745,00 zł, środki KPO - 4.685.385,00 zł.</t>
  </si>
  <si>
    <t>Montaż hydrantów na terenie gminy Gozdowo</t>
  </si>
  <si>
    <t>Wykonanie dokumentacji technicznej wraz z budową sieci wodociągowej w m. Lelice, ul. Piekarska</t>
  </si>
  <si>
    <t>Montaż monitoringu na terenie Oczyszczalni Ścieków w m. Gozdowo</t>
  </si>
  <si>
    <t>Zakup kontenera KP 7 na Oczyszczalnię ścieków w m. Gozdowo</t>
  </si>
  <si>
    <t>Zagospodarowanie terenu przy stawie i scenie w m. Lelice</t>
  </si>
  <si>
    <t>Modernizacja świetlicy wiejskiej w Kowalewie Podbornym</t>
  </si>
  <si>
    <t>Przebudowa drogi gminnej nr 3701202W w kierunku Suska - etap II</t>
  </si>
  <si>
    <t>Opracowanie dokumentacji projektowej dot. przebudowy komina w budynku Szkoły Podstawowej w Gozdowie</t>
  </si>
  <si>
    <t>Doposażenie placu zabaw w sołectwie Kowalewo - zad. real. z f-szu sołeckiego</t>
  </si>
  <si>
    <t>Załacznik Nr 4                                                     zmieniający uchwałę budżetową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</si>
</sst>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8.25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8.25"/>
      <color indexed="8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8.25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8.25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Fill="1"/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/>
    <xf numFmtId="0" fontId="9" fillId="0" borderId="0" xfId="0" applyFont="1"/>
    <xf numFmtId="49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NumberFormat="1" applyFont="1" applyFill="1" applyBorder="1" applyAlignment="1" applyProtection="1">
      <protection locked="0"/>
    </xf>
    <xf numFmtId="49" fontId="3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/>
    <xf numFmtId="4" fontId="14" fillId="0" borderId="12" xfId="0" applyNumberFormat="1" applyFont="1" applyFill="1" applyBorder="1"/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Fill="1" applyBorder="1" applyAlignment="1" applyProtection="1">
      <alignment horizontal="left" vertical="center" wrapText="1"/>
      <protection locked="0"/>
    </xf>
    <xf numFmtId="4" fontId="7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4" fontId="5" fillId="0" borderId="12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2" xfId="0" applyNumberFormat="1" applyFont="1" applyFill="1" applyBorder="1" applyAlignment="1" applyProtection="1">
      <alignment horizontal="left" vertical="center" wrapText="1"/>
      <protection locked="0"/>
    </xf>
    <xf numFmtId="4" fontId="7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 applyBorder="1"/>
    <xf numFmtId="4" fontId="14" fillId="0" borderId="0" xfId="0" applyNumberFormat="1" applyFont="1" applyFill="1" applyBorder="1"/>
    <xf numFmtId="0" fontId="9" fillId="0" borderId="0" xfId="0" applyFont="1" applyBorder="1"/>
    <xf numFmtId="49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Border="1"/>
    <xf numFmtId="0" fontId="0" fillId="0" borderId="0" xfId="0" applyBorder="1"/>
    <xf numFmtId="0" fontId="17" fillId="0" borderId="0" xfId="0" applyFont="1" applyFill="1"/>
    <xf numFmtId="4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/>
    <xf numFmtId="49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right" wrapText="1"/>
      <protection locked="0"/>
    </xf>
    <xf numFmtId="49" fontId="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7" xfId="0" applyNumberFormat="1" applyFont="1" applyFill="1" applyBorder="1" applyAlignment="1" applyProtection="1">
      <alignment horizontal="left" vertical="center" wrapText="1"/>
      <protection locked="0"/>
    </xf>
    <xf numFmtId="4" fontId="7" fillId="0" borderId="16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4" xfId="0" applyNumberFormat="1" applyFont="1" applyFill="1" applyBorder="1" applyAlignment="1" applyProtection="1">
      <alignment horizontal="left" vertical="center" wrapText="1"/>
      <protection locked="0"/>
    </xf>
    <xf numFmtId="4" fontId="7" fillId="0" borderId="19" xfId="0" applyNumberFormat="1" applyFont="1" applyFill="1" applyBorder="1" applyAlignment="1" applyProtection="1">
      <alignment horizontal="right" vertical="center" wrapText="1"/>
      <protection locked="0"/>
    </xf>
    <xf numFmtId="49" fontId="18" fillId="2" borderId="1" xfId="0" applyNumberFormat="1" applyFont="1" applyFill="1" applyBorder="1" applyAlignment="1" applyProtection="1">
      <alignment vertical="center" wrapText="1"/>
      <protection locked="0"/>
    </xf>
    <xf numFmtId="0" fontId="0" fillId="3" borderId="0" xfId="0" applyFill="1"/>
    <xf numFmtId="4" fontId="7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2" xfId="0" applyNumberFormat="1" applyFont="1" applyFill="1" applyBorder="1" applyAlignment="1" applyProtection="1">
      <alignment horizontal="left" vertical="center" wrapText="1"/>
      <protection locked="0"/>
    </xf>
    <xf numFmtId="4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4" xfId="0" applyNumberFormat="1" applyFont="1" applyFill="1" applyBorder="1" applyAlignment="1" applyProtection="1">
      <alignment horizontal="left" vertical="center" wrapText="1"/>
      <protection locked="0"/>
    </xf>
    <xf numFmtId="4" fontId="5" fillId="0" borderId="19" xfId="0" applyNumberFormat="1" applyFont="1" applyFill="1" applyBorder="1" applyAlignment="1" applyProtection="1">
      <alignment horizontal="right" vertical="center" wrapText="1"/>
      <protection locked="0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7" xfId="0" applyNumberFormat="1" applyFont="1" applyFill="1" applyBorder="1" applyAlignment="1" applyProtection="1">
      <alignment horizontal="lef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18" fillId="2" borderId="1" xfId="0" applyNumberFormat="1" applyFont="1" applyFill="1" applyBorder="1" applyAlignment="1" applyProtection="1">
      <alignment vertical="center" wrapText="1"/>
      <protection locked="0"/>
    </xf>
    <xf numFmtId="0" fontId="19" fillId="0" borderId="0" xfId="0" applyFont="1" applyFill="1"/>
    <xf numFmtId="49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2" xfId="0" applyNumberFormat="1" applyFont="1" applyFill="1" applyBorder="1" applyAlignment="1" applyProtection="1">
      <alignment horizontal="left" vertical="center" wrapText="1"/>
      <protection locked="0"/>
    </xf>
    <xf numFmtId="4" fontId="2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0" applyFont="1"/>
    <xf numFmtId="49" fontId="2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Fill="1" applyBorder="1" applyAlignment="1" applyProtection="1">
      <alignment horizontal="left" vertical="center" wrapText="1"/>
      <protection locked="0"/>
    </xf>
    <xf numFmtId="4" fontId="5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20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4" xfId="0" applyNumberFormat="1" applyFont="1" applyFill="1" applyBorder="1" applyAlignment="1" applyProtection="1">
      <alignment horizontal="left" vertical="center" wrapText="1"/>
      <protection locked="0"/>
    </xf>
    <xf numFmtId="4" fontId="20" fillId="0" borderId="19" xfId="0" applyNumberFormat="1" applyFont="1" applyFill="1" applyBorder="1" applyAlignment="1" applyProtection="1">
      <alignment horizontal="right" vertical="center" wrapText="1"/>
      <protection locked="0"/>
    </xf>
    <xf numFmtId="49" fontId="20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0" xfId="0" applyNumberFormat="1" applyFont="1" applyFill="1" applyBorder="1" applyAlignment="1" applyProtection="1">
      <alignment horizontal="left" vertical="center" wrapText="1"/>
      <protection locked="0"/>
    </xf>
    <xf numFmtId="4" fontId="7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NumberFormat="1" applyFont="1" applyFill="1" applyBorder="1" applyAlignment="1" applyProtection="1">
      <alignment horizontal="right" wrapText="1"/>
      <protection locked="0"/>
    </xf>
    <xf numFmtId="49" fontId="16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49" fontId="1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>
      <alignment horizontal="left"/>
    </xf>
    <xf numFmtId="49" fontId="20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0" xfId="0" applyNumberFormat="1" applyFont="1" applyFill="1" applyBorder="1" applyAlignment="1" applyProtection="1">
      <alignment horizontal="left" vertical="center" wrapText="1"/>
      <protection locked="0"/>
    </xf>
    <xf numFmtId="4" fontId="20" fillId="0" borderId="11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tabSelected="1" topLeftCell="A126" workbookViewId="0">
      <selection activeCell="E19" sqref="E19"/>
    </sheetView>
  </sheetViews>
  <sheetFormatPr defaultRowHeight="15" x14ac:dyDescent="0.25"/>
  <cols>
    <col min="1" max="1" width="1.42578125" style="1" customWidth="1"/>
    <col min="2" max="2" width="7" style="1" customWidth="1"/>
    <col min="3" max="3" width="8.28515625" style="1" customWidth="1"/>
    <col min="4" max="4" width="67" style="21" customWidth="1"/>
    <col min="5" max="5" width="15.140625" style="1" customWidth="1"/>
    <col min="6" max="6" width="15.28515625" style="1" customWidth="1"/>
    <col min="7" max="7" width="16.140625" style="1" customWidth="1"/>
  </cols>
  <sheetData>
    <row r="1" spans="1:7" ht="21.75" customHeight="1" x14ac:dyDescent="0.25">
      <c r="D1" s="15"/>
      <c r="E1" s="45"/>
      <c r="F1" s="89" t="s">
        <v>143</v>
      </c>
      <c r="G1" s="89"/>
    </row>
    <row r="2" spans="1:7" ht="18.75" customHeight="1" x14ac:dyDescent="0.25">
      <c r="B2" s="93" t="s">
        <v>0</v>
      </c>
      <c r="C2" s="93"/>
      <c r="D2" s="93"/>
      <c r="E2" s="93"/>
      <c r="F2"/>
      <c r="G2"/>
    </row>
    <row r="3" spans="1:7" s="35" customFormat="1" ht="20.25" customHeight="1" x14ac:dyDescent="0.25">
      <c r="A3" s="33"/>
      <c r="B3" s="95" t="s">
        <v>87</v>
      </c>
      <c r="C3" s="95"/>
      <c r="D3" s="95"/>
      <c r="E3" s="34"/>
      <c r="F3" s="34"/>
      <c r="G3" s="34"/>
    </row>
    <row r="4" spans="1:7" s="43" customFormat="1" ht="12.75" customHeight="1" x14ac:dyDescent="0.15">
      <c r="A4" s="41"/>
      <c r="B4" s="36" t="s">
        <v>1</v>
      </c>
      <c r="C4" s="36" t="s">
        <v>2</v>
      </c>
      <c r="D4" s="36" t="s">
        <v>3</v>
      </c>
      <c r="E4" s="42" t="s">
        <v>94</v>
      </c>
      <c r="F4" s="42" t="s">
        <v>93</v>
      </c>
      <c r="G4" s="42" t="s">
        <v>95</v>
      </c>
    </row>
    <row r="5" spans="1:7" ht="17.25" customHeight="1" x14ac:dyDescent="0.25">
      <c r="B5" s="27" t="s">
        <v>5</v>
      </c>
      <c r="C5" s="27"/>
      <c r="D5" s="28" t="s">
        <v>6</v>
      </c>
      <c r="E5" s="29">
        <f>SUM(E6,E10)</f>
        <v>140000</v>
      </c>
      <c r="F5" s="29">
        <f t="shared" ref="F5:G5" si="0">SUM(F6,F10)</f>
        <v>0</v>
      </c>
      <c r="G5" s="29">
        <f t="shared" si="0"/>
        <v>140000</v>
      </c>
    </row>
    <row r="6" spans="1:7" ht="17.25" customHeight="1" x14ac:dyDescent="0.25">
      <c r="B6" s="4"/>
      <c r="C6" s="24" t="s">
        <v>7</v>
      </c>
      <c r="D6" s="25" t="s">
        <v>8</v>
      </c>
      <c r="E6" s="26">
        <f>SUM(E7:E9)</f>
        <v>134000</v>
      </c>
      <c r="F6" s="26">
        <f>SUM(F7:F9)</f>
        <v>0</v>
      </c>
      <c r="G6" s="26">
        <f>SUM(G7:G9)</f>
        <v>134000</v>
      </c>
    </row>
    <row r="7" spans="1:7" ht="16.5" customHeight="1" x14ac:dyDescent="0.25">
      <c r="B7" s="7"/>
      <c r="C7" s="7"/>
      <c r="D7" s="17" t="s">
        <v>9</v>
      </c>
      <c r="E7" s="6">
        <v>12300</v>
      </c>
      <c r="F7" s="6"/>
      <c r="G7" s="6">
        <f>SUM(E7:F7)</f>
        <v>12300</v>
      </c>
    </row>
    <row r="8" spans="1:7" ht="17.25" customHeight="1" x14ac:dyDescent="0.25">
      <c r="B8" s="7"/>
      <c r="C8" s="7"/>
      <c r="D8" s="17" t="s">
        <v>134</v>
      </c>
      <c r="E8" s="6">
        <v>86700</v>
      </c>
      <c r="F8" s="6"/>
      <c r="G8" s="6">
        <f>SUM(E8:F8)</f>
        <v>86700</v>
      </c>
    </row>
    <row r="9" spans="1:7" ht="24.75" customHeight="1" x14ac:dyDescent="0.25">
      <c r="B9" s="7"/>
      <c r="C9" s="7"/>
      <c r="D9" s="17" t="s">
        <v>135</v>
      </c>
      <c r="E9" s="6">
        <v>35000</v>
      </c>
      <c r="F9" s="6"/>
      <c r="G9" s="6">
        <f>SUM(E9:F9)</f>
        <v>35000</v>
      </c>
    </row>
    <row r="10" spans="1:7" ht="17.25" customHeight="1" x14ac:dyDescent="0.25">
      <c r="B10" s="4"/>
      <c r="C10" s="5" t="s">
        <v>10</v>
      </c>
      <c r="D10" s="17" t="s">
        <v>11</v>
      </c>
      <c r="E10" s="6">
        <f>SUM(E11)</f>
        <v>6000</v>
      </c>
      <c r="F10" s="6">
        <f t="shared" ref="F10:G10" si="1">SUM(F11)</f>
        <v>0</v>
      </c>
      <c r="G10" s="6">
        <f t="shared" si="1"/>
        <v>6000</v>
      </c>
    </row>
    <row r="11" spans="1:7" ht="19.5" customHeight="1" x14ac:dyDescent="0.25">
      <c r="B11" s="7"/>
      <c r="C11" s="7"/>
      <c r="D11" s="17" t="s">
        <v>12</v>
      </c>
      <c r="E11" s="6">
        <v>6000</v>
      </c>
      <c r="F11" s="6"/>
      <c r="G11" s="6">
        <f>SUM(E11:F11)</f>
        <v>6000</v>
      </c>
    </row>
    <row r="12" spans="1:7" ht="18" customHeight="1" x14ac:dyDescent="0.25">
      <c r="B12" s="2" t="s">
        <v>13</v>
      </c>
      <c r="C12" s="2"/>
      <c r="D12" s="18" t="s">
        <v>14</v>
      </c>
      <c r="E12" s="3">
        <f>SUM(E13)</f>
        <v>893350</v>
      </c>
      <c r="F12" s="3">
        <f t="shared" ref="F12:G12" si="2">SUM(F13)</f>
        <v>10182.14</v>
      </c>
      <c r="G12" s="3">
        <f t="shared" si="2"/>
        <v>903532.14</v>
      </c>
    </row>
    <row r="13" spans="1:7" ht="15.75" customHeight="1" x14ac:dyDescent="0.25">
      <c r="B13" s="4"/>
      <c r="C13" s="5" t="s">
        <v>18</v>
      </c>
      <c r="D13" s="17" t="s">
        <v>19</v>
      </c>
      <c r="E13" s="6">
        <f>SUM(E14:E21)</f>
        <v>893350</v>
      </c>
      <c r="F13" s="6">
        <f>SUM(F14:F21)</f>
        <v>10182.14</v>
      </c>
      <c r="G13" s="6">
        <f>SUM(G14:G21)</f>
        <v>903532.14</v>
      </c>
    </row>
    <row r="14" spans="1:7" s="77" customFormat="1" ht="24" customHeight="1" x14ac:dyDescent="0.25">
      <c r="A14" s="73"/>
      <c r="B14" s="74"/>
      <c r="C14" s="74"/>
      <c r="D14" s="75" t="s">
        <v>21</v>
      </c>
      <c r="E14" s="76">
        <v>186200</v>
      </c>
      <c r="F14" s="76"/>
      <c r="G14" s="76">
        <f t="shared" ref="G14:G17" si="3">SUM(E14:F14)</f>
        <v>186200</v>
      </c>
    </row>
    <row r="15" spans="1:7" ht="16.5" customHeight="1" x14ac:dyDescent="0.25">
      <c r="B15" s="7"/>
      <c r="C15" s="7"/>
      <c r="D15" s="17" t="s">
        <v>123</v>
      </c>
      <c r="E15" s="6">
        <v>360000</v>
      </c>
      <c r="F15" s="6">
        <v>-37817.86</v>
      </c>
      <c r="G15" s="6">
        <f t="shared" ref="G15" si="4">SUM(E15:F15)</f>
        <v>322182.14</v>
      </c>
    </row>
    <row r="16" spans="1:7" ht="16.5" customHeight="1" x14ac:dyDescent="0.25">
      <c r="B16" s="7"/>
      <c r="C16" s="7"/>
      <c r="D16" s="17" t="s">
        <v>140</v>
      </c>
      <c r="E16" s="6">
        <v>33800</v>
      </c>
      <c r="F16" s="6"/>
      <c r="G16" s="6">
        <f t="shared" si="3"/>
        <v>33800</v>
      </c>
    </row>
    <row r="17" spans="1:7" ht="16.5" customHeight="1" x14ac:dyDescent="0.25">
      <c r="B17" s="7"/>
      <c r="C17" s="7"/>
      <c r="D17" s="17" t="s">
        <v>22</v>
      </c>
      <c r="E17" s="6">
        <v>50000</v>
      </c>
      <c r="F17" s="6"/>
      <c r="G17" s="6">
        <f t="shared" si="3"/>
        <v>50000</v>
      </c>
    </row>
    <row r="18" spans="1:7" ht="16.5" customHeight="1" x14ac:dyDescent="0.25">
      <c r="B18" s="7"/>
      <c r="C18" s="7"/>
      <c r="D18" s="17" t="s">
        <v>96</v>
      </c>
      <c r="E18" s="6">
        <v>56350</v>
      </c>
      <c r="F18" s="6"/>
      <c r="G18" s="6">
        <f>SUM(E18:F18)</f>
        <v>56350</v>
      </c>
    </row>
    <row r="19" spans="1:7" ht="16.5" customHeight="1" x14ac:dyDescent="0.25">
      <c r="B19" s="7"/>
      <c r="C19" s="7"/>
      <c r="D19" s="17" t="s">
        <v>128</v>
      </c>
      <c r="E19" s="6">
        <v>57000</v>
      </c>
      <c r="F19" s="6"/>
      <c r="G19" s="6">
        <f>SUM(E19:F19)</f>
        <v>57000</v>
      </c>
    </row>
    <row r="20" spans="1:7" s="77" customFormat="1" ht="16.5" customHeight="1" x14ac:dyDescent="0.25">
      <c r="A20" s="73"/>
      <c r="B20" s="74"/>
      <c r="C20" s="74"/>
      <c r="D20" s="75" t="s">
        <v>130</v>
      </c>
      <c r="E20" s="76">
        <v>120000</v>
      </c>
      <c r="F20" s="76">
        <v>48000</v>
      </c>
      <c r="G20" s="76">
        <f>SUM(E20:F20)</f>
        <v>168000</v>
      </c>
    </row>
    <row r="21" spans="1:7" ht="15.75" customHeight="1" x14ac:dyDescent="0.25">
      <c r="B21" s="7"/>
      <c r="C21" s="7"/>
      <c r="D21" s="17" t="s">
        <v>23</v>
      </c>
      <c r="E21" s="6">
        <v>30000</v>
      </c>
      <c r="F21" s="6"/>
      <c r="G21" s="6">
        <f>SUM(E21:F21)</f>
        <v>30000</v>
      </c>
    </row>
    <row r="22" spans="1:7" ht="15.75" customHeight="1" x14ac:dyDescent="0.25">
      <c r="B22" s="2" t="s">
        <v>24</v>
      </c>
      <c r="C22" s="2"/>
      <c r="D22" s="18" t="s">
        <v>25</v>
      </c>
      <c r="E22" s="3">
        <f>SUM(E23)</f>
        <v>50000</v>
      </c>
      <c r="F22" s="3">
        <f t="shared" ref="F22:G22" si="5">SUM(F23)</f>
        <v>0</v>
      </c>
      <c r="G22" s="3">
        <f t="shared" si="5"/>
        <v>50000</v>
      </c>
    </row>
    <row r="23" spans="1:7" ht="15.75" customHeight="1" x14ac:dyDescent="0.25">
      <c r="B23" s="4"/>
      <c r="C23" s="5" t="s">
        <v>26</v>
      </c>
      <c r="D23" s="17" t="s">
        <v>27</v>
      </c>
      <c r="E23" s="6">
        <f>SUM(E24)</f>
        <v>50000</v>
      </c>
      <c r="F23" s="6">
        <f>SUM(F24)</f>
        <v>0</v>
      </c>
      <c r="G23" s="6">
        <f>SUM(G24)</f>
        <v>50000</v>
      </c>
    </row>
    <row r="24" spans="1:7" x14ac:dyDescent="0.25">
      <c r="B24" s="7"/>
      <c r="C24" s="7"/>
      <c r="D24" s="53" t="s">
        <v>113</v>
      </c>
      <c r="E24" s="72">
        <v>50000</v>
      </c>
      <c r="F24" s="6"/>
      <c r="G24" s="6">
        <f t="shared" ref="G24" si="6">SUM(E24:F24)</f>
        <v>50000</v>
      </c>
    </row>
    <row r="25" spans="1:7" ht="18" customHeight="1" x14ac:dyDescent="0.25">
      <c r="B25" s="2" t="s">
        <v>39</v>
      </c>
      <c r="C25" s="2"/>
      <c r="D25" s="18" t="s">
        <v>40</v>
      </c>
      <c r="E25" s="3">
        <f>SUM(E26,E29)</f>
        <v>200320</v>
      </c>
      <c r="F25" s="3">
        <f>SUM(F26,F29)</f>
        <v>-48000</v>
      </c>
      <c r="G25" s="3">
        <f>SUM(G26,G29)</f>
        <v>152320</v>
      </c>
    </row>
    <row r="26" spans="1:7" x14ac:dyDescent="0.25">
      <c r="B26" s="4"/>
      <c r="C26" s="5" t="s">
        <v>41</v>
      </c>
      <c r="D26" s="17" t="s">
        <v>42</v>
      </c>
      <c r="E26" s="6">
        <f>SUM(E27:E28)</f>
        <v>80320</v>
      </c>
      <c r="F26" s="6">
        <f t="shared" ref="F26:G26" si="7">SUM(F27:F28)</f>
        <v>0</v>
      </c>
      <c r="G26" s="6">
        <f t="shared" si="7"/>
        <v>80320</v>
      </c>
    </row>
    <row r="27" spans="1:7" ht="24.75" customHeight="1" x14ac:dyDescent="0.25">
      <c r="B27" s="11"/>
      <c r="C27" s="11"/>
      <c r="D27" s="20" t="s">
        <v>141</v>
      </c>
      <c r="E27" s="12">
        <v>30320</v>
      </c>
      <c r="F27" s="12"/>
      <c r="G27" s="12">
        <f>SUM(E27:F27)</f>
        <v>30320</v>
      </c>
    </row>
    <row r="28" spans="1:7" ht="24.75" customHeight="1" x14ac:dyDescent="0.25">
      <c r="B28" s="50"/>
      <c r="C28" s="50"/>
      <c r="D28" s="87" t="s">
        <v>43</v>
      </c>
      <c r="E28" s="52">
        <v>50000</v>
      </c>
      <c r="F28" s="52"/>
      <c r="G28" s="52">
        <f>SUM(E28:F28)</f>
        <v>50000</v>
      </c>
    </row>
    <row r="29" spans="1:7" x14ac:dyDescent="0.25">
      <c r="B29" s="4"/>
      <c r="C29" s="5" t="s">
        <v>121</v>
      </c>
      <c r="D29" s="17" t="s">
        <v>122</v>
      </c>
      <c r="E29" s="6">
        <f>SUM(E30)</f>
        <v>120000</v>
      </c>
      <c r="F29" s="6">
        <f t="shared" ref="F29:G29" si="8">SUM(F30)</f>
        <v>-48000</v>
      </c>
      <c r="G29" s="6">
        <f t="shared" si="8"/>
        <v>72000</v>
      </c>
    </row>
    <row r="30" spans="1:7" s="77" customFormat="1" ht="15" customHeight="1" x14ac:dyDescent="0.25">
      <c r="A30" s="73"/>
      <c r="B30" s="96"/>
      <c r="C30" s="96"/>
      <c r="D30" s="97" t="s">
        <v>131</v>
      </c>
      <c r="E30" s="98">
        <v>120000</v>
      </c>
      <c r="F30" s="98">
        <v>-48000</v>
      </c>
      <c r="G30" s="98">
        <f>SUM(E30:F30)</f>
        <v>72000</v>
      </c>
    </row>
    <row r="31" spans="1:7" ht="14.25" customHeight="1" x14ac:dyDescent="0.25">
      <c r="B31" s="65" t="s">
        <v>44</v>
      </c>
      <c r="C31" s="65"/>
      <c r="D31" s="66" t="s">
        <v>45</v>
      </c>
      <c r="E31" s="67">
        <f>SUM(E32)</f>
        <v>70000</v>
      </c>
      <c r="F31" s="67">
        <f t="shared" ref="F31:G35" si="9">SUM(F32)</f>
        <v>0</v>
      </c>
      <c r="G31" s="67">
        <f t="shared" si="9"/>
        <v>70000</v>
      </c>
    </row>
    <row r="32" spans="1:7" x14ac:dyDescent="0.25">
      <c r="B32" s="4"/>
      <c r="C32" s="5" t="s">
        <v>49</v>
      </c>
      <c r="D32" s="17" t="s">
        <v>50</v>
      </c>
      <c r="E32" s="6">
        <f>SUM(E33)</f>
        <v>70000</v>
      </c>
      <c r="F32" s="6">
        <f t="shared" si="9"/>
        <v>0</v>
      </c>
      <c r="G32" s="6">
        <f t="shared" si="9"/>
        <v>70000</v>
      </c>
    </row>
    <row r="33" spans="1:7" ht="23.25" customHeight="1" x14ac:dyDescent="0.25">
      <c r="B33" s="11"/>
      <c r="C33" s="11"/>
      <c r="D33" s="20" t="s">
        <v>115</v>
      </c>
      <c r="E33" s="12">
        <v>70000</v>
      </c>
      <c r="F33" s="12"/>
      <c r="G33" s="12">
        <f>SUM(E33:F33)</f>
        <v>70000</v>
      </c>
    </row>
    <row r="34" spans="1:7" ht="13.5" customHeight="1" x14ac:dyDescent="0.25">
      <c r="B34" s="65" t="s">
        <v>116</v>
      </c>
      <c r="C34" s="65"/>
      <c r="D34" s="66" t="s">
        <v>118</v>
      </c>
      <c r="E34" s="67">
        <f>SUM(E35)</f>
        <v>272794</v>
      </c>
      <c r="F34" s="67">
        <f t="shared" si="9"/>
        <v>0</v>
      </c>
      <c r="G34" s="67">
        <f t="shared" si="9"/>
        <v>272794</v>
      </c>
    </row>
    <row r="35" spans="1:7" x14ac:dyDescent="0.25">
      <c r="B35" s="68"/>
      <c r="C35" s="64" t="s">
        <v>117</v>
      </c>
      <c r="D35" s="20" t="s">
        <v>119</v>
      </c>
      <c r="E35" s="12">
        <f>SUM(E36)</f>
        <v>272794</v>
      </c>
      <c r="F35" s="12">
        <f t="shared" si="9"/>
        <v>0</v>
      </c>
      <c r="G35" s="12">
        <f t="shared" si="9"/>
        <v>272794</v>
      </c>
    </row>
    <row r="36" spans="1:7" s="77" customFormat="1" ht="23.25" customHeight="1" x14ac:dyDescent="0.25">
      <c r="A36" s="73"/>
      <c r="B36" s="86"/>
      <c r="C36" s="83"/>
      <c r="D36" s="84" t="s">
        <v>132</v>
      </c>
      <c r="E36" s="85">
        <v>272794</v>
      </c>
      <c r="F36" s="85"/>
      <c r="G36" s="85">
        <f>SUM(E36:F36)</f>
        <v>272794</v>
      </c>
    </row>
    <row r="37" spans="1:7" ht="16.5" customHeight="1" x14ac:dyDescent="0.25">
      <c r="B37" s="2" t="s">
        <v>51</v>
      </c>
      <c r="C37" s="2"/>
      <c r="D37" s="18" t="s">
        <v>52</v>
      </c>
      <c r="E37" s="3">
        <f>SUM(E38,E43,E45,E47)</f>
        <v>6480642.5999999996</v>
      </c>
      <c r="F37" s="3">
        <f t="shared" ref="F37:G37" si="10">SUM(F38,F43,F45,F47)</f>
        <v>0</v>
      </c>
      <c r="G37" s="3">
        <f t="shared" si="10"/>
        <v>6480642.5999999996</v>
      </c>
    </row>
    <row r="38" spans="1:7" ht="13.5" customHeight="1" x14ac:dyDescent="0.25">
      <c r="B38" s="4"/>
      <c r="C38" s="5" t="s">
        <v>53</v>
      </c>
      <c r="D38" s="17" t="s">
        <v>54</v>
      </c>
      <c r="E38" s="6">
        <f>SUM(E39:E42)</f>
        <v>5877179</v>
      </c>
      <c r="F38" s="6">
        <f t="shared" ref="F38:G38" si="11">SUM(F39:F42)</f>
        <v>0</v>
      </c>
      <c r="G38" s="6">
        <f t="shared" si="11"/>
        <v>5877179</v>
      </c>
    </row>
    <row r="39" spans="1:7" ht="14.25" customHeight="1" x14ac:dyDescent="0.25">
      <c r="B39" s="7"/>
      <c r="C39" s="7"/>
      <c r="D39" s="17" t="s">
        <v>56</v>
      </c>
      <c r="E39" s="6">
        <v>0</v>
      </c>
      <c r="F39" s="6"/>
      <c r="G39" s="6">
        <f>SUM(E39:F39)</f>
        <v>0</v>
      </c>
    </row>
    <row r="40" spans="1:7" ht="14.25" customHeight="1" x14ac:dyDescent="0.25">
      <c r="B40" s="7"/>
      <c r="C40" s="7"/>
      <c r="D40" s="17" t="s">
        <v>136</v>
      </c>
      <c r="E40" s="6">
        <v>20049</v>
      </c>
      <c r="F40" s="6"/>
      <c r="G40" s="6">
        <f>SUM(E40:F40)</f>
        <v>20049</v>
      </c>
    </row>
    <row r="41" spans="1:7" ht="48" customHeight="1" x14ac:dyDescent="0.25">
      <c r="B41" s="7"/>
      <c r="C41" s="7"/>
      <c r="D41" s="17" t="s">
        <v>133</v>
      </c>
      <c r="E41" s="6">
        <v>5821130</v>
      </c>
      <c r="F41" s="6"/>
      <c r="G41" s="6">
        <f>SUM(E41:F41)</f>
        <v>5821130</v>
      </c>
    </row>
    <row r="42" spans="1:7" s="77" customFormat="1" ht="15.75" customHeight="1" x14ac:dyDescent="0.25">
      <c r="A42" s="73"/>
      <c r="B42" s="74"/>
      <c r="C42" s="74"/>
      <c r="D42" s="75" t="s">
        <v>137</v>
      </c>
      <c r="E42" s="76">
        <v>36000</v>
      </c>
      <c r="F42" s="76"/>
      <c r="G42" s="76">
        <f>SUM(E42:F42)</f>
        <v>36000</v>
      </c>
    </row>
    <row r="43" spans="1:7" x14ac:dyDescent="0.25">
      <c r="B43" s="4"/>
      <c r="C43" s="5" t="s">
        <v>124</v>
      </c>
      <c r="D43" s="17" t="s">
        <v>125</v>
      </c>
      <c r="E43" s="6">
        <f>SUM(E44)</f>
        <v>80000</v>
      </c>
      <c r="F43" s="6">
        <f>SUM(F44)</f>
        <v>0</v>
      </c>
      <c r="G43" s="6">
        <f>SUM(G44)</f>
        <v>80000</v>
      </c>
    </row>
    <row r="44" spans="1:7" ht="14.25" customHeight="1" x14ac:dyDescent="0.25">
      <c r="B44" s="7"/>
      <c r="C44" s="7"/>
      <c r="D44" s="17" t="s">
        <v>126</v>
      </c>
      <c r="E44" s="6">
        <v>80000</v>
      </c>
      <c r="F44" s="6"/>
      <c r="G44" s="6">
        <f>SUM(E44:F44)</f>
        <v>80000</v>
      </c>
    </row>
    <row r="45" spans="1:7" ht="15.75" customHeight="1" x14ac:dyDescent="0.25">
      <c r="B45" s="4"/>
      <c r="C45" s="5" t="s">
        <v>97</v>
      </c>
      <c r="D45" s="17" t="s">
        <v>98</v>
      </c>
      <c r="E45" s="6">
        <f>SUM(E46)</f>
        <v>362163.6</v>
      </c>
      <c r="F45" s="6">
        <f>SUM(F46)</f>
        <v>0</v>
      </c>
      <c r="G45" s="6">
        <f>SUM(G46)</f>
        <v>362163.6</v>
      </c>
    </row>
    <row r="46" spans="1:7" ht="15" customHeight="1" x14ac:dyDescent="0.25">
      <c r="B46" s="7"/>
      <c r="C46" s="11"/>
      <c r="D46" s="20" t="s">
        <v>99</v>
      </c>
      <c r="E46" s="12">
        <v>362163.6</v>
      </c>
      <c r="F46" s="12"/>
      <c r="G46" s="12">
        <f t="shared" ref="G46" si="12">SUM(E46:F46)</f>
        <v>362163.6</v>
      </c>
    </row>
    <row r="47" spans="1:7" x14ac:dyDescent="0.25">
      <c r="B47" s="4"/>
      <c r="C47" s="63" t="s">
        <v>61</v>
      </c>
      <c r="D47" s="51" t="s">
        <v>32</v>
      </c>
      <c r="E47" s="52">
        <f>SUM(E48:E50)</f>
        <v>161300</v>
      </c>
      <c r="F47" s="52">
        <f>SUM(F48:F50)</f>
        <v>0</v>
      </c>
      <c r="G47" s="52">
        <f>SUM(G48:G50)</f>
        <v>161300</v>
      </c>
    </row>
    <row r="48" spans="1:7" ht="16.5" customHeight="1" x14ac:dyDescent="0.25">
      <c r="B48" s="7"/>
      <c r="C48" s="7"/>
      <c r="D48" s="20" t="s">
        <v>63</v>
      </c>
      <c r="E48" s="12">
        <v>93000</v>
      </c>
      <c r="F48" s="12"/>
      <c r="G48" s="6">
        <f>SUM(E48:F48)</f>
        <v>93000</v>
      </c>
    </row>
    <row r="49" spans="1:7" ht="14.25" customHeight="1" x14ac:dyDescent="0.25">
      <c r="B49" s="7"/>
      <c r="C49" s="7"/>
      <c r="D49" s="17" t="s">
        <v>138</v>
      </c>
      <c r="E49" s="6">
        <v>18300</v>
      </c>
      <c r="F49" s="6"/>
      <c r="G49" s="6">
        <f>SUM(E49:F49)</f>
        <v>18300</v>
      </c>
    </row>
    <row r="50" spans="1:7" ht="16.5" customHeight="1" x14ac:dyDescent="0.25">
      <c r="B50" s="11"/>
      <c r="C50" s="11"/>
      <c r="D50" s="20" t="s">
        <v>127</v>
      </c>
      <c r="E50" s="12">
        <v>50000</v>
      </c>
      <c r="F50" s="12"/>
      <c r="G50" s="6">
        <f>SUM(E50:F50)</f>
        <v>50000</v>
      </c>
    </row>
    <row r="51" spans="1:7" s="54" customFormat="1" x14ac:dyDescent="0.25">
      <c r="B51" s="56" t="s">
        <v>66</v>
      </c>
      <c r="C51" s="56"/>
      <c r="D51" s="57" t="s">
        <v>67</v>
      </c>
      <c r="E51" s="58">
        <f>SUM(E52,E54)</f>
        <v>47100</v>
      </c>
      <c r="F51" s="58">
        <f t="shared" ref="F51:G51" si="13">SUM(F52,F54)</f>
        <v>0</v>
      </c>
      <c r="G51" s="58">
        <f t="shared" si="13"/>
        <v>47100</v>
      </c>
    </row>
    <row r="52" spans="1:7" s="54" customFormat="1" x14ac:dyDescent="0.25">
      <c r="B52" s="59"/>
      <c r="C52" s="60" t="s">
        <v>78</v>
      </c>
      <c r="D52" s="61" t="s">
        <v>79</v>
      </c>
      <c r="E52" s="55">
        <f>SUM(E53)</f>
        <v>35000</v>
      </c>
      <c r="F52" s="55">
        <f>SUM(F53)</f>
        <v>0</v>
      </c>
      <c r="G52" s="55">
        <f>SUM(G53)</f>
        <v>35000</v>
      </c>
    </row>
    <row r="53" spans="1:7" s="54" customFormat="1" ht="15" customHeight="1" x14ac:dyDescent="0.25">
      <c r="B53" s="59"/>
      <c r="C53" s="60"/>
      <c r="D53" s="61" t="s">
        <v>114</v>
      </c>
      <c r="E53" s="55">
        <v>35000</v>
      </c>
      <c r="F53" s="55"/>
      <c r="G53" s="55">
        <f>SUM(E53:F53)</f>
        <v>35000</v>
      </c>
    </row>
    <row r="54" spans="1:7" x14ac:dyDescent="0.25">
      <c r="B54" s="4"/>
      <c r="C54" s="5" t="s">
        <v>76</v>
      </c>
      <c r="D54" s="17" t="s">
        <v>77</v>
      </c>
      <c r="E54" s="6">
        <f>SUM(E55)</f>
        <v>12100</v>
      </c>
      <c r="F54" s="6">
        <f t="shared" ref="F54:G54" si="14">SUM(F55)</f>
        <v>0</v>
      </c>
      <c r="G54" s="6">
        <f t="shared" si="14"/>
        <v>12100</v>
      </c>
    </row>
    <row r="55" spans="1:7" x14ac:dyDescent="0.25">
      <c r="B55" s="7"/>
      <c r="C55" s="7"/>
      <c r="D55" s="17" t="s">
        <v>139</v>
      </c>
      <c r="E55" s="6">
        <v>12100</v>
      </c>
      <c r="F55" s="6"/>
      <c r="G55" s="6">
        <f t="shared" ref="G55" si="15">SUM(E55:F55)</f>
        <v>12100</v>
      </c>
    </row>
    <row r="56" spans="1:7" x14ac:dyDescent="0.25">
      <c r="B56" s="80" t="s">
        <v>82</v>
      </c>
      <c r="C56" s="80"/>
      <c r="D56" s="81" t="s">
        <v>83</v>
      </c>
      <c r="E56" s="82">
        <f>SUM(E57)</f>
        <v>140000</v>
      </c>
      <c r="F56" s="82">
        <f t="shared" ref="F56:G56" si="16">SUM(F57)</f>
        <v>0</v>
      </c>
      <c r="G56" s="82">
        <f t="shared" si="16"/>
        <v>140000</v>
      </c>
    </row>
    <row r="57" spans="1:7" ht="15.75" customHeight="1" x14ac:dyDescent="0.25">
      <c r="B57" s="62"/>
      <c r="C57" s="47" t="s">
        <v>86</v>
      </c>
      <c r="D57" s="48" t="s">
        <v>32</v>
      </c>
      <c r="E57" s="49">
        <f>SUM(E58:E59)</f>
        <v>140000</v>
      </c>
      <c r="F57" s="49">
        <f t="shared" ref="F57:G57" si="17">SUM(F58:F59)</f>
        <v>0</v>
      </c>
      <c r="G57" s="49">
        <f t="shared" si="17"/>
        <v>140000</v>
      </c>
    </row>
    <row r="58" spans="1:7" x14ac:dyDescent="0.25">
      <c r="B58" s="7"/>
      <c r="C58" s="50"/>
      <c r="D58" s="51" t="s">
        <v>120</v>
      </c>
      <c r="E58" s="52">
        <v>20000</v>
      </c>
      <c r="F58" s="52"/>
      <c r="G58" s="52">
        <f t="shared" ref="G58" si="18">SUM(E58:F58)</f>
        <v>20000</v>
      </c>
    </row>
    <row r="59" spans="1:7" x14ac:dyDescent="0.25">
      <c r="B59" s="7"/>
      <c r="C59" s="7"/>
      <c r="D59" s="51" t="s">
        <v>129</v>
      </c>
      <c r="E59" s="52">
        <v>120000</v>
      </c>
      <c r="F59" s="52"/>
      <c r="G59" s="52">
        <f t="shared" ref="G59" si="19">SUM(E59:F59)</f>
        <v>120000</v>
      </c>
    </row>
    <row r="60" spans="1:7" s="10" customFormat="1" ht="15" customHeight="1" x14ac:dyDescent="0.25">
      <c r="A60" s="9"/>
      <c r="B60" s="90" t="s">
        <v>91</v>
      </c>
      <c r="C60" s="90"/>
      <c r="D60" s="90"/>
      <c r="E60" s="22">
        <f>SUM(E5,E12,E22,E25,E31,E34,E37,E51,E56)</f>
        <v>8294206.5999999996</v>
      </c>
      <c r="F60" s="22">
        <f>SUM(F5,F12,F22,F25,F31,F34,F37,F51,F56)</f>
        <v>-37817.86</v>
      </c>
      <c r="G60" s="22">
        <f>SUM(G5,G12,G22,G25,G31,G34,G37,G51,G56)</f>
        <v>8256388.7400000002</v>
      </c>
    </row>
    <row r="61" spans="1:7" s="35" customFormat="1" ht="16.5" customHeight="1" x14ac:dyDescent="0.25">
      <c r="A61" s="33"/>
      <c r="B61" s="94" t="s">
        <v>88</v>
      </c>
      <c r="C61" s="94"/>
      <c r="D61" s="94"/>
      <c r="E61" s="37"/>
      <c r="F61" s="37"/>
      <c r="G61" s="37"/>
    </row>
    <row r="62" spans="1:7" s="43" customFormat="1" ht="16.5" customHeight="1" x14ac:dyDescent="0.15">
      <c r="A62" s="41"/>
      <c r="B62" s="36" t="s">
        <v>1</v>
      </c>
      <c r="C62" s="36" t="s">
        <v>2</v>
      </c>
      <c r="D62" s="36" t="s">
        <v>3</v>
      </c>
      <c r="E62" s="42" t="s">
        <v>4</v>
      </c>
      <c r="F62" s="42" t="s">
        <v>4</v>
      </c>
      <c r="G62" s="42" t="s">
        <v>4</v>
      </c>
    </row>
    <row r="63" spans="1:7" x14ac:dyDescent="0.25">
      <c r="B63" s="13" t="s">
        <v>13</v>
      </c>
      <c r="C63" s="13"/>
      <c r="D63" s="16" t="s">
        <v>14</v>
      </c>
      <c r="E63" s="14">
        <f>SUM(E64)</f>
        <v>500000</v>
      </c>
      <c r="F63" s="14">
        <f t="shared" ref="F63:G64" si="20">SUM(F64)</f>
        <v>0</v>
      </c>
      <c r="G63" s="14">
        <f t="shared" si="20"/>
        <v>500000</v>
      </c>
    </row>
    <row r="64" spans="1:7" x14ac:dyDescent="0.25">
      <c r="B64" s="4"/>
      <c r="C64" s="5" t="s">
        <v>15</v>
      </c>
      <c r="D64" s="17" t="s">
        <v>16</v>
      </c>
      <c r="E64" s="6">
        <f>SUM(E65)</f>
        <v>500000</v>
      </c>
      <c r="F64" s="6">
        <f t="shared" si="20"/>
        <v>0</v>
      </c>
      <c r="G64" s="6">
        <f t="shared" si="20"/>
        <v>500000</v>
      </c>
    </row>
    <row r="65" spans="1:7" ht="22.5" x14ac:dyDescent="0.25">
      <c r="B65" s="7"/>
      <c r="C65" s="7"/>
      <c r="D65" s="17" t="s">
        <v>17</v>
      </c>
      <c r="E65" s="6">
        <v>500000</v>
      </c>
      <c r="F65" s="6"/>
      <c r="G65" s="6">
        <f>SUM(E65:F65)</f>
        <v>500000</v>
      </c>
    </row>
    <row r="66" spans="1:7" x14ac:dyDescent="0.25">
      <c r="B66" s="2" t="s">
        <v>34</v>
      </c>
      <c r="C66" s="2"/>
      <c r="D66" s="18" t="s">
        <v>35</v>
      </c>
      <c r="E66" s="3">
        <f>SUM(E67)</f>
        <v>20000</v>
      </c>
      <c r="F66" s="3">
        <f t="shared" ref="F66:G67" si="21">SUM(F67)</f>
        <v>0</v>
      </c>
      <c r="G66" s="3">
        <f t="shared" si="21"/>
        <v>20000</v>
      </c>
    </row>
    <row r="67" spans="1:7" x14ac:dyDescent="0.25">
      <c r="B67" s="68"/>
      <c r="C67" s="64" t="s">
        <v>110</v>
      </c>
      <c r="D67" s="20" t="s">
        <v>111</v>
      </c>
      <c r="E67" s="12">
        <f>SUM(E68)</f>
        <v>20000</v>
      </c>
      <c r="F67" s="12">
        <f t="shared" si="21"/>
        <v>0</v>
      </c>
      <c r="G67" s="12">
        <f t="shared" si="21"/>
        <v>20000</v>
      </c>
    </row>
    <row r="68" spans="1:7" ht="23.25" customHeight="1" x14ac:dyDescent="0.25">
      <c r="B68" s="24"/>
      <c r="C68" s="63"/>
      <c r="D68" s="79" t="s">
        <v>112</v>
      </c>
      <c r="E68" s="52">
        <v>20000</v>
      </c>
      <c r="F68" s="52"/>
      <c r="G68" s="52">
        <f>SUM(E68:F68)</f>
        <v>20000</v>
      </c>
    </row>
    <row r="69" spans="1:7" x14ac:dyDescent="0.25">
      <c r="B69" s="2" t="s">
        <v>66</v>
      </c>
      <c r="C69" s="2"/>
      <c r="D69" s="18" t="s">
        <v>67</v>
      </c>
      <c r="E69" s="3">
        <f>SUM(E70)</f>
        <v>100000</v>
      </c>
      <c r="F69" s="3">
        <f t="shared" ref="F69:G69" si="22">SUM(F70)</f>
        <v>0</v>
      </c>
      <c r="G69" s="3">
        <f t="shared" si="22"/>
        <v>100000</v>
      </c>
    </row>
    <row r="70" spans="1:7" x14ac:dyDescent="0.25">
      <c r="B70" s="68"/>
      <c r="C70" s="64" t="s">
        <v>78</v>
      </c>
      <c r="D70" s="20" t="s">
        <v>79</v>
      </c>
      <c r="E70" s="12">
        <f>SUM(E71:E71)</f>
        <v>100000</v>
      </c>
      <c r="F70" s="12">
        <f>SUM(F71:F71)</f>
        <v>0</v>
      </c>
      <c r="G70" s="12">
        <f>SUM(G71:G71)</f>
        <v>100000</v>
      </c>
    </row>
    <row r="71" spans="1:7" ht="33.75" customHeight="1" x14ac:dyDescent="0.25">
      <c r="B71" s="11"/>
      <c r="C71" s="47"/>
      <c r="D71" s="78" t="s">
        <v>80</v>
      </c>
      <c r="E71" s="49">
        <v>100000</v>
      </c>
      <c r="F71" s="49"/>
      <c r="G71" s="49">
        <f>SUM(E71:F71)</f>
        <v>100000</v>
      </c>
    </row>
    <row r="72" spans="1:7" s="10" customFormat="1" ht="17.25" customHeight="1" x14ac:dyDescent="0.25">
      <c r="A72" s="9"/>
      <c r="B72" s="90" t="s">
        <v>91</v>
      </c>
      <c r="C72" s="90"/>
      <c r="D72" s="90"/>
      <c r="E72" s="22">
        <f>SUM(E63,E66,E69)</f>
        <v>620000</v>
      </c>
      <c r="F72" s="22">
        <f>SUM(F63,F66,F69)</f>
        <v>0</v>
      </c>
      <c r="G72" s="22">
        <f>SUM(G63,G66,G69)</f>
        <v>620000</v>
      </c>
    </row>
    <row r="73" spans="1:7" s="40" customFormat="1" ht="24" customHeight="1" x14ac:dyDescent="0.25">
      <c r="A73" s="39"/>
      <c r="B73" s="94" t="s">
        <v>89</v>
      </c>
      <c r="C73" s="94"/>
      <c r="D73" s="94"/>
      <c r="E73" s="37"/>
      <c r="F73" s="37"/>
      <c r="G73" s="37"/>
    </row>
    <row r="74" spans="1:7" s="43" customFormat="1" ht="15.75" customHeight="1" x14ac:dyDescent="0.15">
      <c r="A74" s="41"/>
      <c r="B74" s="36" t="s">
        <v>1</v>
      </c>
      <c r="C74" s="36" t="s">
        <v>2</v>
      </c>
      <c r="D74" s="36" t="s">
        <v>3</v>
      </c>
      <c r="E74" s="42" t="s">
        <v>4</v>
      </c>
      <c r="F74" s="42" t="s">
        <v>4</v>
      </c>
      <c r="G74" s="42" t="s">
        <v>4</v>
      </c>
    </row>
    <row r="75" spans="1:7" x14ac:dyDescent="0.25">
      <c r="B75" s="13" t="s">
        <v>24</v>
      </c>
      <c r="C75" s="13"/>
      <c r="D75" s="16" t="s">
        <v>25</v>
      </c>
      <c r="E75" s="14">
        <f>SUM(E76)</f>
        <v>15333.36</v>
      </c>
      <c r="F75" s="14">
        <f t="shared" ref="F75:G76" si="23">SUM(F76)</f>
        <v>0</v>
      </c>
      <c r="G75" s="14">
        <f t="shared" si="23"/>
        <v>15333.36</v>
      </c>
    </row>
    <row r="76" spans="1:7" x14ac:dyDescent="0.25">
      <c r="B76" s="4"/>
      <c r="C76" s="5" t="s">
        <v>26</v>
      </c>
      <c r="D76" s="17" t="s">
        <v>27</v>
      </c>
      <c r="E76" s="6">
        <f>SUM(E77)</f>
        <v>15333.36</v>
      </c>
      <c r="F76" s="6">
        <f t="shared" si="23"/>
        <v>0</v>
      </c>
      <c r="G76" s="6">
        <f t="shared" si="23"/>
        <v>15333.36</v>
      </c>
    </row>
    <row r="77" spans="1:7" ht="38.25" customHeight="1" x14ac:dyDescent="0.25">
      <c r="B77" s="11"/>
      <c r="C77" s="11"/>
      <c r="D77" s="20" t="s">
        <v>28</v>
      </c>
      <c r="E77" s="12">
        <v>15333.36</v>
      </c>
      <c r="F77" s="12"/>
      <c r="G77" s="12">
        <f>SUM(E77:F77)</f>
        <v>15333.36</v>
      </c>
    </row>
    <row r="78" spans="1:7" x14ac:dyDescent="0.25">
      <c r="B78" s="65" t="s">
        <v>29</v>
      </c>
      <c r="C78" s="65"/>
      <c r="D78" s="66" t="s">
        <v>30</v>
      </c>
      <c r="E78" s="67">
        <f>SUM(E79)</f>
        <v>304906.09999999998</v>
      </c>
      <c r="F78" s="67">
        <f t="shared" ref="F78:G78" si="24">SUM(F79)</f>
        <v>0</v>
      </c>
      <c r="G78" s="67">
        <f t="shared" si="24"/>
        <v>304906.09999999998</v>
      </c>
    </row>
    <row r="79" spans="1:7" x14ac:dyDescent="0.25">
      <c r="B79" s="68"/>
      <c r="C79" s="64" t="s">
        <v>31</v>
      </c>
      <c r="D79" s="20" t="s">
        <v>32</v>
      </c>
      <c r="E79" s="12">
        <f>SUM(E80:E81)</f>
        <v>304906.09999999998</v>
      </c>
      <c r="F79" s="12">
        <f>SUM(F80:F81)</f>
        <v>0</v>
      </c>
      <c r="G79" s="12">
        <f>SUM(G80:G81)</f>
        <v>304906.09999999998</v>
      </c>
    </row>
    <row r="80" spans="1:7" ht="39.75" customHeight="1" x14ac:dyDescent="0.25">
      <c r="B80" s="7"/>
      <c r="C80" s="7"/>
      <c r="D80" s="17" t="s">
        <v>33</v>
      </c>
      <c r="E80" s="6">
        <v>246973.94</v>
      </c>
      <c r="F80" s="6"/>
      <c r="G80" s="6">
        <f t="shared" ref="G80:G81" si="25">SUM(E80:F80)</f>
        <v>246973.94</v>
      </c>
    </row>
    <row r="81" spans="1:7" ht="39" customHeight="1" x14ac:dyDescent="0.25">
      <c r="B81" s="11"/>
      <c r="C81" s="11"/>
      <c r="D81" s="20" t="s">
        <v>33</v>
      </c>
      <c r="E81" s="12">
        <v>57932.160000000003</v>
      </c>
      <c r="F81" s="12"/>
      <c r="G81" s="12">
        <f t="shared" si="25"/>
        <v>57932.160000000003</v>
      </c>
    </row>
    <row r="82" spans="1:7" x14ac:dyDescent="0.25">
      <c r="B82" s="65" t="s">
        <v>44</v>
      </c>
      <c r="C82" s="65"/>
      <c r="D82" s="66" t="s">
        <v>45</v>
      </c>
      <c r="E82" s="67">
        <f>SUM(E83)</f>
        <v>717833.44</v>
      </c>
      <c r="F82" s="67">
        <f t="shared" ref="F82:G83" si="26">SUM(F83)</f>
        <v>0</v>
      </c>
      <c r="G82" s="67">
        <f t="shared" si="26"/>
        <v>717833.44</v>
      </c>
    </row>
    <row r="83" spans="1:7" x14ac:dyDescent="0.25">
      <c r="B83" s="68"/>
      <c r="C83" s="23" t="s">
        <v>46</v>
      </c>
      <c r="D83" s="19" t="s">
        <v>47</v>
      </c>
      <c r="E83" s="38">
        <f>SUM(E84)</f>
        <v>717833.44</v>
      </c>
      <c r="F83" s="38">
        <f t="shared" si="26"/>
        <v>0</v>
      </c>
      <c r="G83" s="38">
        <f t="shared" si="26"/>
        <v>717833.44</v>
      </c>
    </row>
    <row r="84" spans="1:7" ht="26.25" customHeight="1" x14ac:dyDescent="0.25">
      <c r="B84" s="44"/>
      <c r="C84" s="30"/>
      <c r="D84" s="31" t="s">
        <v>48</v>
      </c>
      <c r="E84" s="32">
        <v>717833.44</v>
      </c>
      <c r="F84" s="32"/>
      <c r="G84" s="12">
        <f>SUM(E84:F84)</f>
        <v>717833.44</v>
      </c>
    </row>
    <row r="85" spans="1:7" ht="15.75" customHeight="1" x14ac:dyDescent="0.25">
      <c r="B85" s="27" t="s">
        <v>51</v>
      </c>
      <c r="C85" s="27"/>
      <c r="D85" s="28" t="s">
        <v>52</v>
      </c>
      <c r="E85" s="29">
        <f>SUM(E86,E88)</f>
        <v>2827403.56</v>
      </c>
      <c r="F85" s="29">
        <f t="shared" ref="F85:G85" si="27">SUM(F86,F88)</f>
        <v>0</v>
      </c>
      <c r="G85" s="29">
        <f t="shared" si="27"/>
        <v>2827403.56</v>
      </c>
    </row>
    <row r="86" spans="1:7" x14ac:dyDescent="0.25">
      <c r="B86" s="62"/>
      <c r="C86" s="47" t="s">
        <v>53</v>
      </c>
      <c r="D86" s="48" t="s">
        <v>54</v>
      </c>
      <c r="E86" s="49">
        <f>SUM(E87)</f>
        <v>120000</v>
      </c>
      <c r="F86" s="49">
        <f t="shared" ref="F86:G86" si="28">SUM(F87)</f>
        <v>0</v>
      </c>
      <c r="G86" s="49">
        <f t="shared" si="28"/>
        <v>120000</v>
      </c>
    </row>
    <row r="87" spans="1:7" ht="17.25" customHeight="1" x14ac:dyDescent="0.25">
      <c r="B87" s="7"/>
      <c r="C87" s="50"/>
      <c r="D87" s="51" t="s">
        <v>55</v>
      </c>
      <c r="E87" s="52">
        <v>120000</v>
      </c>
      <c r="F87" s="52"/>
      <c r="G87" s="52">
        <f>SUM(E87:F87)</f>
        <v>120000</v>
      </c>
    </row>
    <row r="88" spans="1:7" ht="17.25" customHeight="1" x14ac:dyDescent="0.25">
      <c r="B88" s="4"/>
      <c r="C88" s="5" t="s">
        <v>57</v>
      </c>
      <c r="D88" s="17" t="s">
        <v>58</v>
      </c>
      <c r="E88" s="6">
        <f>SUM(E89:E90)</f>
        <v>2707403.56</v>
      </c>
      <c r="F88" s="6">
        <f t="shared" ref="F88:G88" si="29">SUM(F89:F90)</f>
        <v>0</v>
      </c>
      <c r="G88" s="6">
        <f t="shared" si="29"/>
        <v>2707403.56</v>
      </c>
    </row>
    <row r="89" spans="1:7" ht="26.25" customHeight="1" x14ac:dyDescent="0.25">
      <c r="B89" s="7"/>
      <c r="C89" s="7"/>
      <c r="D89" s="17" t="s">
        <v>59</v>
      </c>
      <c r="E89" s="6">
        <v>7000</v>
      </c>
      <c r="F89" s="6"/>
      <c r="G89" s="6">
        <f t="shared" ref="G89:G90" si="30">SUM(E89:F89)</f>
        <v>7000</v>
      </c>
    </row>
    <row r="90" spans="1:7" ht="25.5" customHeight="1" x14ac:dyDescent="0.25">
      <c r="B90" s="7"/>
      <c r="C90" s="7"/>
      <c r="D90" s="17" t="s">
        <v>60</v>
      </c>
      <c r="E90" s="6">
        <v>2700403.56</v>
      </c>
      <c r="F90" s="6"/>
      <c r="G90" s="6">
        <f t="shared" si="30"/>
        <v>2700403.56</v>
      </c>
    </row>
    <row r="91" spans="1:7" x14ac:dyDescent="0.25">
      <c r="B91" s="80" t="s">
        <v>66</v>
      </c>
      <c r="C91" s="80"/>
      <c r="D91" s="81" t="s">
        <v>67</v>
      </c>
      <c r="E91" s="82">
        <f>SUM(E92)</f>
        <v>500000</v>
      </c>
      <c r="F91" s="82">
        <f t="shared" ref="F91:G92" si="31">SUM(F92)</f>
        <v>0</v>
      </c>
      <c r="G91" s="82">
        <f t="shared" si="31"/>
        <v>500000</v>
      </c>
    </row>
    <row r="92" spans="1:7" x14ac:dyDescent="0.25">
      <c r="B92" s="62"/>
      <c r="C92" s="63" t="s">
        <v>78</v>
      </c>
      <c r="D92" s="51" t="s">
        <v>79</v>
      </c>
      <c r="E92" s="52">
        <f>SUM(E93)</f>
        <v>500000</v>
      </c>
      <c r="F92" s="52">
        <f t="shared" si="31"/>
        <v>0</v>
      </c>
      <c r="G92" s="52">
        <f t="shared" si="31"/>
        <v>500000</v>
      </c>
    </row>
    <row r="93" spans="1:7" ht="48" customHeight="1" x14ac:dyDescent="0.25">
      <c r="B93" s="7"/>
      <c r="C93" s="7"/>
      <c r="D93" s="46" t="s">
        <v>81</v>
      </c>
      <c r="E93" s="38">
        <v>500000</v>
      </c>
      <c r="F93" s="38"/>
      <c r="G93" s="6">
        <f>SUM(E93:F93)</f>
        <v>500000</v>
      </c>
    </row>
    <row r="94" spans="1:7" s="10" customFormat="1" ht="27.75" customHeight="1" x14ac:dyDescent="0.25">
      <c r="A94" s="9"/>
      <c r="B94" s="90" t="s">
        <v>91</v>
      </c>
      <c r="C94" s="90"/>
      <c r="D94" s="90"/>
      <c r="E94" s="22">
        <f>SUM(E75,E78,E82,E85,E91)</f>
        <v>4365476.46</v>
      </c>
      <c r="F94" s="22">
        <f>SUM(F75,F78,F82,F85,F91)</f>
        <v>0</v>
      </c>
      <c r="G94" s="22">
        <f>SUM(G75,G78,G82,G85,G91)</f>
        <v>4365476.46</v>
      </c>
    </row>
    <row r="95" spans="1:7" s="40" customFormat="1" ht="27.75" customHeight="1" x14ac:dyDescent="0.25">
      <c r="A95" s="39"/>
      <c r="B95" s="94" t="s">
        <v>90</v>
      </c>
      <c r="C95" s="94"/>
      <c r="D95" s="94"/>
      <c r="E95" s="37"/>
      <c r="F95" s="37"/>
      <c r="G95" s="37"/>
    </row>
    <row r="96" spans="1:7" s="43" customFormat="1" ht="15.75" customHeight="1" x14ac:dyDescent="0.15">
      <c r="A96" s="41"/>
      <c r="B96" s="36" t="s">
        <v>1</v>
      </c>
      <c r="C96" s="36" t="s">
        <v>2</v>
      </c>
      <c r="D96" s="36" t="s">
        <v>3</v>
      </c>
      <c r="E96" s="42" t="s">
        <v>4</v>
      </c>
      <c r="F96" s="42" t="s">
        <v>4</v>
      </c>
      <c r="G96" s="42" t="s">
        <v>4</v>
      </c>
    </row>
    <row r="97" spans="2:7" ht="18" customHeight="1" x14ac:dyDescent="0.25">
      <c r="B97" s="27" t="s">
        <v>13</v>
      </c>
      <c r="C97" s="27"/>
      <c r="D97" s="28" t="s">
        <v>14</v>
      </c>
      <c r="E97" s="29">
        <f>SUM(E98)</f>
        <v>19187.52</v>
      </c>
      <c r="F97" s="29">
        <f t="shared" ref="F97:G98" si="32">SUM(F98)</f>
        <v>0</v>
      </c>
      <c r="G97" s="29">
        <f t="shared" si="32"/>
        <v>19187.52</v>
      </c>
    </row>
    <row r="98" spans="2:7" x14ac:dyDescent="0.25">
      <c r="B98" s="4"/>
      <c r="C98" s="24" t="s">
        <v>18</v>
      </c>
      <c r="D98" s="25" t="s">
        <v>19</v>
      </c>
      <c r="E98" s="26">
        <f>SUM(E99)</f>
        <v>19187.52</v>
      </c>
      <c r="F98" s="26">
        <f t="shared" si="32"/>
        <v>0</v>
      </c>
      <c r="G98" s="26">
        <f t="shared" si="32"/>
        <v>19187.52</v>
      </c>
    </row>
    <row r="99" spans="2:7" ht="28.5" customHeight="1" x14ac:dyDescent="0.25">
      <c r="B99" s="11"/>
      <c r="C99" s="11"/>
      <c r="D99" s="20" t="s">
        <v>20</v>
      </c>
      <c r="E99" s="12">
        <v>19187.52</v>
      </c>
      <c r="F99" s="12"/>
      <c r="G99" s="12">
        <f>SUM(E99:F99)</f>
        <v>19187.52</v>
      </c>
    </row>
    <row r="100" spans="2:7" x14ac:dyDescent="0.25">
      <c r="B100" s="69" t="s">
        <v>34</v>
      </c>
      <c r="C100" s="69"/>
      <c r="D100" s="70" t="s">
        <v>35</v>
      </c>
      <c r="E100" s="71">
        <f>SUM(E101)</f>
        <v>20000</v>
      </c>
      <c r="F100" s="71">
        <f t="shared" ref="F100:G101" si="33">SUM(F101)</f>
        <v>0</v>
      </c>
      <c r="G100" s="71">
        <f t="shared" si="33"/>
        <v>20000</v>
      </c>
    </row>
    <row r="101" spans="2:7" x14ac:dyDescent="0.25">
      <c r="B101" s="62"/>
      <c r="C101" s="63" t="s">
        <v>36</v>
      </c>
      <c r="D101" s="51" t="s">
        <v>37</v>
      </c>
      <c r="E101" s="52">
        <f>SUM(E102)</f>
        <v>20000</v>
      </c>
      <c r="F101" s="52">
        <f t="shared" si="33"/>
        <v>0</v>
      </c>
      <c r="G101" s="52">
        <f t="shared" si="33"/>
        <v>20000</v>
      </c>
    </row>
    <row r="102" spans="2:7" ht="29.25" customHeight="1" x14ac:dyDescent="0.25">
      <c r="B102" s="7"/>
      <c r="C102" s="7"/>
      <c r="D102" s="17" t="s">
        <v>38</v>
      </c>
      <c r="E102" s="6">
        <v>20000</v>
      </c>
      <c r="F102" s="6"/>
      <c r="G102" s="6">
        <f>SUM(E102:F102)</f>
        <v>20000</v>
      </c>
    </row>
    <row r="103" spans="2:7" ht="15.75" customHeight="1" x14ac:dyDescent="0.25">
      <c r="B103" s="2" t="s">
        <v>51</v>
      </c>
      <c r="C103" s="2"/>
      <c r="D103" s="18" t="s">
        <v>52</v>
      </c>
      <c r="E103" s="3">
        <f>SUM(E104)</f>
        <v>83941.84</v>
      </c>
      <c r="F103" s="3">
        <f>SUM( F104)</f>
        <v>0</v>
      </c>
      <c r="G103" s="3">
        <f>SUM(G104)</f>
        <v>83941.84</v>
      </c>
    </row>
    <row r="104" spans="2:7" ht="18.75" customHeight="1" x14ac:dyDescent="0.25">
      <c r="B104" s="4"/>
      <c r="C104" s="23" t="s">
        <v>61</v>
      </c>
      <c r="D104" s="19" t="s">
        <v>32</v>
      </c>
      <c r="E104" s="38">
        <f>SUM(E105:E107)</f>
        <v>83941.84</v>
      </c>
      <c r="F104" s="38">
        <f t="shared" ref="F104:G104" si="34">SUM(F105:F107)</f>
        <v>0</v>
      </c>
      <c r="G104" s="38">
        <f t="shared" si="34"/>
        <v>83941.84</v>
      </c>
    </row>
    <row r="105" spans="2:7" ht="18" customHeight="1" x14ac:dyDescent="0.25">
      <c r="B105" s="7"/>
      <c r="C105" s="50"/>
      <c r="D105" s="48" t="s">
        <v>62</v>
      </c>
      <c r="E105" s="49">
        <v>16767.8</v>
      </c>
      <c r="F105" s="49"/>
      <c r="G105" s="49">
        <f t="shared" ref="G105:G107" si="35">SUM(E105:F105)</f>
        <v>16767.8</v>
      </c>
    </row>
    <row r="106" spans="2:7" ht="26.25" customHeight="1" x14ac:dyDescent="0.25">
      <c r="B106" s="7"/>
      <c r="C106" s="7"/>
      <c r="D106" s="87" t="s">
        <v>64</v>
      </c>
      <c r="E106" s="88">
        <v>20000</v>
      </c>
      <c r="F106" s="88"/>
      <c r="G106" s="52">
        <f t="shared" si="35"/>
        <v>20000</v>
      </c>
    </row>
    <row r="107" spans="2:7" ht="26.25" customHeight="1" x14ac:dyDescent="0.25">
      <c r="B107" s="44"/>
      <c r="C107" s="44"/>
      <c r="D107" s="31" t="s">
        <v>65</v>
      </c>
      <c r="E107" s="32">
        <v>47174.04</v>
      </c>
      <c r="F107" s="32"/>
      <c r="G107" s="12">
        <f t="shared" si="35"/>
        <v>47174.04</v>
      </c>
    </row>
    <row r="108" spans="2:7" x14ac:dyDescent="0.25">
      <c r="B108" s="27" t="s">
        <v>66</v>
      </c>
      <c r="C108" s="27"/>
      <c r="D108" s="28" t="s">
        <v>67</v>
      </c>
      <c r="E108" s="29">
        <f>SUM(E109,E116)</f>
        <v>206520.96000000002</v>
      </c>
      <c r="F108" s="29">
        <f>SUM(F109,F116)</f>
        <v>0</v>
      </c>
      <c r="G108" s="29">
        <f>SUM(G109,G116)</f>
        <v>206520.96000000002</v>
      </c>
    </row>
    <row r="109" spans="2:7" x14ac:dyDescent="0.25">
      <c r="B109" s="4"/>
      <c r="C109" s="24" t="s">
        <v>68</v>
      </c>
      <c r="D109" s="25" t="s">
        <v>69</v>
      </c>
      <c r="E109" s="26">
        <f>SUM(E110:E115)</f>
        <v>108518.74</v>
      </c>
      <c r="F109" s="26">
        <f>SUM(F110:F115)</f>
        <v>0</v>
      </c>
      <c r="G109" s="26">
        <f>SUM(G110:G115)</f>
        <v>108518.74</v>
      </c>
    </row>
    <row r="110" spans="2:7" ht="24" customHeight="1" x14ac:dyDescent="0.25">
      <c r="B110" s="7"/>
      <c r="C110" s="7"/>
      <c r="D110" s="51" t="s">
        <v>70</v>
      </c>
      <c r="E110" s="52">
        <v>30000</v>
      </c>
      <c r="F110" s="52"/>
      <c r="G110" s="52">
        <f t="shared" ref="G110:G115" si="36">SUM(E110:F110)</f>
        <v>30000</v>
      </c>
    </row>
    <row r="111" spans="2:7" ht="17.25" customHeight="1" x14ac:dyDescent="0.25">
      <c r="B111" s="7"/>
      <c r="C111" s="7"/>
      <c r="D111" s="17" t="s">
        <v>71</v>
      </c>
      <c r="E111" s="6">
        <v>10000</v>
      </c>
      <c r="F111" s="6"/>
      <c r="G111" s="6">
        <f t="shared" si="36"/>
        <v>10000</v>
      </c>
    </row>
    <row r="112" spans="2:7" ht="17.25" customHeight="1" x14ac:dyDescent="0.25">
      <c r="B112" s="7"/>
      <c r="C112" s="7"/>
      <c r="D112" s="17" t="s">
        <v>72</v>
      </c>
      <c r="E112" s="6">
        <v>20152.57</v>
      </c>
      <c r="F112" s="6"/>
      <c r="G112" s="6">
        <f t="shared" si="36"/>
        <v>20152.57</v>
      </c>
    </row>
    <row r="113" spans="2:7" ht="17.25" customHeight="1" x14ac:dyDescent="0.25">
      <c r="B113" s="7"/>
      <c r="C113" s="7"/>
      <c r="D113" s="17" t="s">
        <v>73</v>
      </c>
      <c r="E113" s="6">
        <v>14816.4</v>
      </c>
      <c r="F113" s="6"/>
      <c r="G113" s="6">
        <f t="shared" si="36"/>
        <v>14816.4</v>
      </c>
    </row>
    <row r="114" spans="2:7" ht="17.25" customHeight="1" x14ac:dyDescent="0.25">
      <c r="B114" s="11"/>
      <c r="C114" s="11"/>
      <c r="D114" s="20" t="s">
        <v>74</v>
      </c>
      <c r="E114" s="12">
        <v>18449.54</v>
      </c>
      <c r="F114" s="12"/>
      <c r="G114" s="12">
        <f t="shared" si="36"/>
        <v>18449.54</v>
      </c>
    </row>
    <row r="115" spans="2:7" ht="17.25" customHeight="1" x14ac:dyDescent="0.25">
      <c r="B115" s="50"/>
      <c r="C115" s="50"/>
      <c r="D115" s="51" t="s">
        <v>75</v>
      </c>
      <c r="E115" s="52">
        <v>15100.23</v>
      </c>
      <c r="F115" s="52"/>
      <c r="G115" s="52">
        <f t="shared" si="36"/>
        <v>15100.23</v>
      </c>
    </row>
    <row r="116" spans="2:7" x14ac:dyDescent="0.25">
      <c r="B116" s="4"/>
      <c r="C116" s="5" t="s">
        <v>76</v>
      </c>
      <c r="D116" s="17" t="s">
        <v>77</v>
      </c>
      <c r="E116" s="6">
        <f>SUM(E117:E121)</f>
        <v>98002.22</v>
      </c>
      <c r="F116" s="6">
        <f>SUM(F117:F121)</f>
        <v>0</v>
      </c>
      <c r="G116" s="6">
        <f>SUM(G117:G121)</f>
        <v>98002.22</v>
      </c>
    </row>
    <row r="117" spans="2:7" x14ac:dyDescent="0.25">
      <c r="B117" s="7"/>
      <c r="C117" s="7"/>
      <c r="D117" s="17" t="s">
        <v>100</v>
      </c>
      <c r="E117" s="6">
        <v>20777.009999999998</v>
      </c>
      <c r="F117" s="6"/>
      <c r="G117" s="6">
        <f t="shared" ref="G117:G121" si="37">SUM(E117:F117)</f>
        <v>20777.009999999998</v>
      </c>
    </row>
    <row r="118" spans="2:7" ht="22.5" customHeight="1" x14ac:dyDescent="0.25">
      <c r="B118" s="7"/>
      <c r="C118" s="7"/>
      <c r="D118" s="20" t="s">
        <v>101</v>
      </c>
      <c r="E118" s="12">
        <v>26397.03</v>
      </c>
      <c r="F118" s="12"/>
      <c r="G118" s="12">
        <f t="shared" si="37"/>
        <v>26397.03</v>
      </c>
    </row>
    <row r="119" spans="2:7" ht="19.5" customHeight="1" x14ac:dyDescent="0.25">
      <c r="B119" s="7"/>
      <c r="C119" s="7"/>
      <c r="D119" s="48" t="s">
        <v>102</v>
      </c>
      <c r="E119" s="49">
        <v>15043.47</v>
      </c>
      <c r="F119" s="49"/>
      <c r="G119" s="49">
        <f t="shared" si="37"/>
        <v>15043.47</v>
      </c>
    </row>
    <row r="120" spans="2:7" ht="19.5" customHeight="1" x14ac:dyDescent="0.25">
      <c r="B120" s="7"/>
      <c r="C120" s="7"/>
      <c r="D120" s="51" t="s">
        <v>103</v>
      </c>
      <c r="E120" s="52">
        <v>23785.71</v>
      </c>
      <c r="F120" s="52"/>
      <c r="G120" s="52">
        <f t="shared" si="37"/>
        <v>23785.71</v>
      </c>
    </row>
    <row r="121" spans="2:7" ht="22.5" x14ac:dyDescent="0.25">
      <c r="B121" s="7"/>
      <c r="C121" s="7"/>
      <c r="D121" s="17" t="s">
        <v>104</v>
      </c>
      <c r="E121" s="6">
        <v>11999</v>
      </c>
      <c r="F121" s="6"/>
      <c r="G121" s="6">
        <f t="shared" si="37"/>
        <v>11999</v>
      </c>
    </row>
    <row r="122" spans="2:7" x14ac:dyDescent="0.25">
      <c r="B122" s="2" t="s">
        <v>82</v>
      </c>
      <c r="C122" s="2"/>
      <c r="D122" s="18" t="s">
        <v>83</v>
      </c>
      <c r="E122" s="3">
        <f>SUM(E123,E125)</f>
        <v>88508.87</v>
      </c>
      <c r="F122" s="3">
        <f t="shared" ref="F122:G122" si="38">SUM(F123,F125)</f>
        <v>0</v>
      </c>
      <c r="G122" s="3">
        <f t="shared" si="38"/>
        <v>88508.87</v>
      </c>
    </row>
    <row r="123" spans="2:7" x14ac:dyDescent="0.25">
      <c r="B123" s="4"/>
      <c r="C123" s="5" t="s">
        <v>84</v>
      </c>
      <c r="D123" s="17" t="s">
        <v>85</v>
      </c>
      <c r="E123" s="6">
        <f>SUM(E124)</f>
        <v>10052.16</v>
      </c>
      <c r="F123" s="6">
        <f t="shared" ref="F123:G123" si="39">SUM(F124)</f>
        <v>0</v>
      </c>
      <c r="G123" s="6">
        <f t="shared" si="39"/>
        <v>10052.16</v>
      </c>
    </row>
    <row r="124" spans="2:7" x14ac:dyDescent="0.25">
      <c r="B124" s="7"/>
      <c r="C124" s="11"/>
      <c r="D124" s="20" t="s">
        <v>105</v>
      </c>
      <c r="E124" s="12">
        <v>10052.16</v>
      </c>
      <c r="F124" s="12"/>
      <c r="G124" s="12">
        <f>SUM(E124:F124)</f>
        <v>10052.16</v>
      </c>
    </row>
    <row r="125" spans="2:7" ht="14.25" customHeight="1" x14ac:dyDescent="0.25">
      <c r="B125" s="4"/>
      <c r="C125" s="47" t="s">
        <v>86</v>
      </c>
      <c r="D125" s="48" t="s">
        <v>32</v>
      </c>
      <c r="E125" s="49">
        <f>SUM(E126:E130)</f>
        <v>78456.709999999992</v>
      </c>
      <c r="F125" s="49">
        <f t="shared" ref="F125:G125" si="40">SUM(F126:F130)</f>
        <v>0</v>
      </c>
      <c r="G125" s="49">
        <f t="shared" si="40"/>
        <v>78456.709999999992</v>
      </c>
    </row>
    <row r="126" spans="2:7" x14ac:dyDescent="0.25">
      <c r="B126" s="7"/>
      <c r="C126" s="50"/>
      <c r="D126" s="51" t="s">
        <v>106</v>
      </c>
      <c r="E126" s="52">
        <v>13854.95</v>
      </c>
      <c r="F126" s="52"/>
      <c r="G126" s="52">
        <f t="shared" ref="G126:G130" si="41">SUM(E126:F126)</f>
        <v>13854.95</v>
      </c>
    </row>
    <row r="127" spans="2:7" x14ac:dyDescent="0.25">
      <c r="B127" s="7"/>
      <c r="C127" s="7"/>
      <c r="D127" s="17" t="s">
        <v>107</v>
      </c>
      <c r="E127" s="6">
        <v>17711.55</v>
      </c>
      <c r="F127" s="6"/>
      <c r="G127" s="6">
        <f t="shared" si="41"/>
        <v>17711.55</v>
      </c>
    </row>
    <row r="128" spans="2:7" x14ac:dyDescent="0.25">
      <c r="B128" s="7"/>
      <c r="C128" s="7"/>
      <c r="D128" s="17" t="s">
        <v>108</v>
      </c>
      <c r="E128" s="6">
        <v>13737.81</v>
      </c>
      <c r="F128" s="6"/>
      <c r="G128" s="6">
        <f t="shared" si="41"/>
        <v>13737.81</v>
      </c>
    </row>
    <row r="129" spans="1:7" x14ac:dyDescent="0.25">
      <c r="B129" s="7"/>
      <c r="C129" s="7"/>
      <c r="D129" s="17" t="s">
        <v>142</v>
      </c>
      <c r="E129" s="6">
        <v>18336</v>
      </c>
      <c r="F129" s="6"/>
      <c r="G129" s="6">
        <f t="shared" ref="G129" si="42">SUM(E129:F129)</f>
        <v>18336</v>
      </c>
    </row>
    <row r="130" spans="1:7" x14ac:dyDescent="0.25">
      <c r="B130" s="7"/>
      <c r="C130" s="7"/>
      <c r="D130" s="17" t="s">
        <v>109</v>
      </c>
      <c r="E130" s="6">
        <v>14816.4</v>
      </c>
      <c r="F130" s="6"/>
      <c r="G130" s="6">
        <f t="shared" si="41"/>
        <v>14816.4</v>
      </c>
    </row>
    <row r="131" spans="1:7" s="10" customFormat="1" ht="17.25" customHeight="1" x14ac:dyDescent="0.25">
      <c r="A131" s="9"/>
      <c r="B131" s="90" t="s">
        <v>91</v>
      </c>
      <c r="C131" s="90"/>
      <c r="D131" s="90"/>
      <c r="E131" s="22">
        <f>SUM(E97,E100,E103,E108,E122)</f>
        <v>418159.19</v>
      </c>
      <c r="F131" s="22">
        <f>SUM(F97,F100,F103,F108,F122)</f>
        <v>0</v>
      </c>
      <c r="G131" s="22">
        <f>SUM(G97,G100,G103,G108,G122)</f>
        <v>418159.19</v>
      </c>
    </row>
    <row r="132" spans="1:7" ht="21.75" customHeight="1" x14ac:dyDescent="0.25">
      <c r="B132" s="91" t="s">
        <v>92</v>
      </c>
      <c r="C132" s="92"/>
      <c r="D132" s="92"/>
      <c r="E132" s="29">
        <f>SUM(E60,E72,E94,E131)</f>
        <v>13697842.249999998</v>
      </c>
      <c r="F132" s="8">
        <f>SUM(F60,F72,F94,F131)</f>
        <v>-37817.86</v>
      </c>
      <c r="G132" s="8">
        <f>SUM(G60,G72,G94,G131)</f>
        <v>13660024.389999999</v>
      </c>
    </row>
  </sheetData>
  <mergeCells count="11">
    <mergeCell ref="F1:G1"/>
    <mergeCell ref="B131:D131"/>
    <mergeCell ref="B132:D132"/>
    <mergeCell ref="B2:E2"/>
    <mergeCell ref="B73:D73"/>
    <mergeCell ref="B3:D3"/>
    <mergeCell ref="B61:D61"/>
    <mergeCell ref="B95:D95"/>
    <mergeCell ref="B60:D60"/>
    <mergeCell ref="B72:D72"/>
    <mergeCell ref="B94:D9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Siemiątkowska</dc:creator>
  <cp:lastModifiedBy>Lidia Siemiątkowska</cp:lastModifiedBy>
  <cp:lastPrinted>2025-09-17T06:21:06Z</cp:lastPrinted>
  <dcterms:created xsi:type="dcterms:W3CDTF">2024-12-17T10:23:48Z</dcterms:created>
  <dcterms:modified xsi:type="dcterms:W3CDTF">2025-10-14T07:26:45Z</dcterms:modified>
</cp:coreProperties>
</file>